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0" windowWidth="0" windowHeight="0"/>
  </bookViews>
  <sheets>
    <sheet name="Rekapitulace stavby" sheetId="1" r:id="rId1"/>
    <sheet name="SO 001 - Příprava území" sheetId="2" r:id="rId2"/>
    <sheet name="SO 101 - Komunikace a zpe...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 001 - Příprava území'!$C$119:$K$197</definedName>
    <definedName name="_xlnm.Print_Area" localSheetId="1">'SO 001 - Příprava území'!$C$4:$J$76,'SO 001 - Příprava území'!$C$82:$J$101,'SO 001 - Příprava území'!$C$107:$J$197</definedName>
    <definedName name="_xlnm.Print_Titles" localSheetId="1">'SO 001 - Příprava území'!$119:$119</definedName>
    <definedName name="_xlnm._FilterDatabase" localSheetId="2" hidden="1">'SO 101 - Komunikace a zpe...'!$C$131:$K$395</definedName>
    <definedName name="_xlnm.Print_Area" localSheetId="2">'SO 101 - Komunikace a zpe...'!$C$4:$J$76,'SO 101 - Komunikace a zpe...'!$C$82:$J$113,'SO 101 - Komunikace a zpe...'!$C$119:$J$395</definedName>
    <definedName name="_xlnm.Print_Titles" localSheetId="2">'SO 101 - Komunikace a zpe...'!$131:$131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392"/>
  <c r="BH392"/>
  <c r="BG392"/>
  <c r="BF392"/>
  <c r="T392"/>
  <c r="T391"/>
  <c r="R392"/>
  <c r="R391"/>
  <c r="P392"/>
  <c r="P391"/>
  <c r="BI386"/>
  <c r="BH386"/>
  <c r="BG386"/>
  <c r="BF386"/>
  <c r="T386"/>
  <c r="T385"/>
  <c r="R386"/>
  <c r="R385"/>
  <c r="P386"/>
  <c r="P385"/>
  <c r="BI382"/>
  <c r="BH382"/>
  <c r="BG382"/>
  <c r="BF382"/>
  <c r="T382"/>
  <c r="R382"/>
  <c r="P382"/>
  <c r="BI379"/>
  <c r="BH379"/>
  <c r="BG379"/>
  <c r="BF379"/>
  <c r="T379"/>
  <c r="R379"/>
  <c r="P379"/>
  <c r="BI374"/>
  <c r="BH374"/>
  <c r="BG374"/>
  <c r="BF374"/>
  <c r="T374"/>
  <c r="R374"/>
  <c r="P374"/>
  <c r="BI371"/>
  <c r="BH371"/>
  <c r="BG371"/>
  <c r="BF371"/>
  <c r="T371"/>
  <c r="R371"/>
  <c r="P371"/>
  <c r="BI369"/>
  <c r="BH369"/>
  <c r="BG369"/>
  <c r="BF369"/>
  <c r="T369"/>
  <c r="R369"/>
  <c r="P369"/>
  <c r="BI366"/>
  <c r="BH366"/>
  <c r="BG366"/>
  <c r="BF366"/>
  <c r="T366"/>
  <c r="R366"/>
  <c r="P366"/>
  <c r="BI363"/>
  <c r="BH363"/>
  <c r="BG363"/>
  <c r="BF363"/>
  <c r="T363"/>
  <c r="R363"/>
  <c r="P363"/>
  <c r="BI362"/>
  <c r="BH362"/>
  <c r="BG362"/>
  <c r="BF362"/>
  <c r="T362"/>
  <c r="R362"/>
  <c r="P362"/>
  <c r="BI359"/>
  <c r="BH359"/>
  <c r="BG359"/>
  <c r="BF359"/>
  <c r="T359"/>
  <c r="R359"/>
  <c r="P359"/>
  <c r="BI355"/>
  <c r="BH355"/>
  <c r="BG355"/>
  <c r="BF355"/>
  <c r="T355"/>
  <c r="R355"/>
  <c r="P355"/>
  <c r="BI352"/>
  <c r="BH352"/>
  <c r="BG352"/>
  <c r="BF352"/>
  <c r="T352"/>
  <c r="R352"/>
  <c r="P352"/>
  <c r="BI349"/>
  <c r="BH349"/>
  <c r="BG349"/>
  <c r="BF349"/>
  <c r="T349"/>
  <c r="R349"/>
  <c r="P349"/>
  <c r="BI347"/>
  <c r="BH347"/>
  <c r="BG347"/>
  <c r="BF347"/>
  <c r="T347"/>
  <c r="R347"/>
  <c r="P347"/>
  <c r="BI344"/>
  <c r="BH344"/>
  <c r="BG344"/>
  <c r="BF344"/>
  <c r="T344"/>
  <c r="R344"/>
  <c r="P344"/>
  <c r="BI341"/>
  <c r="BH341"/>
  <c r="BG341"/>
  <c r="BF341"/>
  <c r="T341"/>
  <c r="R341"/>
  <c r="P341"/>
  <c r="BI338"/>
  <c r="BH338"/>
  <c r="BG338"/>
  <c r="BF338"/>
  <c r="T338"/>
  <c r="R338"/>
  <c r="P338"/>
  <c r="BI335"/>
  <c r="BH335"/>
  <c r="BG335"/>
  <c r="BF335"/>
  <c r="T335"/>
  <c r="R335"/>
  <c r="P335"/>
  <c r="BI332"/>
  <c r="BH332"/>
  <c r="BG332"/>
  <c r="BF332"/>
  <c r="T332"/>
  <c r="R332"/>
  <c r="P332"/>
  <c r="BI324"/>
  <c r="BH324"/>
  <c r="BG324"/>
  <c r="BF324"/>
  <c r="T324"/>
  <c r="R324"/>
  <c r="P324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8"/>
  <c r="BH308"/>
  <c r="BG308"/>
  <c r="BF308"/>
  <c r="T308"/>
  <c r="R308"/>
  <c r="P308"/>
  <c r="BI306"/>
  <c r="BH306"/>
  <c r="BG306"/>
  <c r="BF306"/>
  <c r="T306"/>
  <c r="R306"/>
  <c r="P306"/>
  <c r="BI303"/>
  <c r="BH303"/>
  <c r="BG303"/>
  <c r="BF303"/>
  <c r="T303"/>
  <c r="R303"/>
  <c r="P303"/>
  <c r="BI301"/>
  <c r="BH301"/>
  <c r="BG301"/>
  <c r="BF301"/>
  <c r="T301"/>
  <c r="R301"/>
  <c r="P301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2"/>
  <c r="BH292"/>
  <c r="BG292"/>
  <c r="BF292"/>
  <c r="T292"/>
  <c r="R292"/>
  <c r="P292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69"/>
  <c r="BH269"/>
  <c r="BG269"/>
  <c r="BF269"/>
  <c r="T269"/>
  <c r="R269"/>
  <c r="P269"/>
  <c r="BI267"/>
  <c r="BH267"/>
  <c r="BG267"/>
  <c r="BF267"/>
  <c r="T267"/>
  <c r="R267"/>
  <c r="P267"/>
  <c r="BI263"/>
  <c r="BH263"/>
  <c r="BG263"/>
  <c r="BF263"/>
  <c r="T263"/>
  <c r="R263"/>
  <c r="P263"/>
  <c r="BI260"/>
  <c r="BH260"/>
  <c r="BG260"/>
  <c r="BF260"/>
  <c r="T260"/>
  <c r="R260"/>
  <c r="P260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50"/>
  <c r="BH250"/>
  <c r="BG250"/>
  <c r="BF250"/>
  <c r="T250"/>
  <c r="R250"/>
  <c r="P250"/>
  <c r="BI247"/>
  <c r="BH247"/>
  <c r="BG247"/>
  <c r="BF247"/>
  <c r="T247"/>
  <c r="R247"/>
  <c r="P247"/>
  <c r="BI244"/>
  <c r="BH244"/>
  <c r="BG244"/>
  <c r="BF244"/>
  <c r="T244"/>
  <c r="R244"/>
  <c r="P244"/>
  <c r="BI242"/>
  <c r="BH242"/>
  <c r="BG242"/>
  <c r="BF242"/>
  <c r="T242"/>
  <c r="R242"/>
  <c r="P242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07"/>
  <c r="BH207"/>
  <c r="BG207"/>
  <c r="BF207"/>
  <c r="T207"/>
  <c r="R207"/>
  <c r="P207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3"/>
  <c r="BH183"/>
  <c r="BG183"/>
  <c r="BF183"/>
  <c r="T183"/>
  <c r="T182"/>
  <c r="R183"/>
  <c r="R182"/>
  <c r="P183"/>
  <c r="P182"/>
  <c r="BI180"/>
  <c r="BH180"/>
  <c r="BG180"/>
  <c r="BF180"/>
  <c r="T180"/>
  <c r="T179"/>
  <c r="R180"/>
  <c r="R179"/>
  <c r="P180"/>
  <c r="P179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48"/>
  <c r="BH148"/>
  <c r="BG148"/>
  <c r="BF148"/>
  <c r="T148"/>
  <c r="R148"/>
  <c r="P148"/>
  <c r="BI146"/>
  <c r="BH146"/>
  <c r="BG146"/>
  <c r="BF146"/>
  <c r="T146"/>
  <c r="R146"/>
  <c r="P146"/>
  <c r="BI142"/>
  <c r="BH142"/>
  <c r="BG142"/>
  <c r="BF142"/>
  <c r="T142"/>
  <c r="R142"/>
  <c r="P142"/>
  <c r="BI140"/>
  <c r="BH140"/>
  <c r="BG140"/>
  <c r="BF140"/>
  <c r="T140"/>
  <c r="R140"/>
  <c r="P140"/>
  <c r="BI137"/>
  <c r="BH137"/>
  <c r="BG137"/>
  <c r="BF137"/>
  <c r="T137"/>
  <c r="R137"/>
  <c r="P137"/>
  <c r="BI135"/>
  <c r="BH135"/>
  <c r="BG135"/>
  <c r="BF135"/>
  <c r="T135"/>
  <c r="R135"/>
  <c r="P135"/>
  <c r="F126"/>
  <c r="E124"/>
  <c r="F89"/>
  <c r="E87"/>
  <c r="J24"/>
  <c r="E24"/>
  <c r="J92"/>
  <c r="J23"/>
  <c r="J21"/>
  <c r="E21"/>
  <c r="J128"/>
  <c r="J20"/>
  <c r="J18"/>
  <c r="E18"/>
  <c r="F129"/>
  <c r="J17"/>
  <c r="J15"/>
  <c r="E15"/>
  <c r="F128"/>
  <c r="J14"/>
  <c r="J12"/>
  <c r="J126"/>
  <c r="E7"/>
  <c r="E85"/>
  <c i="2" r="J37"/>
  <c r="J36"/>
  <c i="1" r="AY95"/>
  <c i="2" r="J35"/>
  <c i="1" r="AX95"/>
  <c i="2" r="BI196"/>
  <c r="BH196"/>
  <c r="BG196"/>
  <c r="BF196"/>
  <c r="T196"/>
  <c r="R196"/>
  <c r="P196"/>
  <c r="BI194"/>
  <c r="BH194"/>
  <c r="BG194"/>
  <c r="BF194"/>
  <c r="T194"/>
  <c r="R194"/>
  <c r="P194"/>
  <c r="BI187"/>
  <c r="BH187"/>
  <c r="BG187"/>
  <c r="BF187"/>
  <c r="T187"/>
  <c r="R187"/>
  <c r="P187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59"/>
  <c r="BH159"/>
  <c r="BG159"/>
  <c r="BF159"/>
  <c r="T159"/>
  <c r="R159"/>
  <c r="P159"/>
  <c r="BI155"/>
  <c r="BH155"/>
  <c r="BG155"/>
  <c r="BF155"/>
  <c r="T155"/>
  <c r="R155"/>
  <c r="P155"/>
  <c r="BI153"/>
  <c r="BH153"/>
  <c r="BG153"/>
  <c r="BF153"/>
  <c r="T153"/>
  <c r="R153"/>
  <c r="P153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5"/>
  <c r="BH135"/>
  <c r="BG135"/>
  <c r="BF135"/>
  <c r="T135"/>
  <c r="R135"/>
  <c r="P135"/>
  <c r="BI123"/>
  <c r="BH123"/>
  <c r="BG123"/>
  <c r="BF123"/>
  <c r="T123"/>
  <c r="R123"/>
  <c r="P123"/>
  <c r="F114"/>
  <c r="E112"/>
  <c r="F89"/>
  <c r="E87"/>
  <c r="J24"/>
  <c r="E24"/>
  <c r="J117"/>
  <c r="J23"/>
  <c r="J21"/>
  <c r="E21"/>
  <c r="J116"/>
  <c r="J20"/>
  <c r="J18"/>
  <c r="E18"/>
  <c r="F117"/>
  <c r="J17"/>
  <c r="J15"/>
  <c r="E15"/>
  <c r="F116"/>
  <c r="J14"/>
  <c r="J12"/>
  <c r="J89"/>
  <c r="E7"/>
  <c r="E85"/>
  <c i="1" r="L90"/>
  <c r="AM90"/>
  <c r="AM89"/>
  <c r="L89"/>
  <c r="AM87"/>
  <c r="L87"/>
  <c r="L85"/>
  <c r="L84"/>
  <c i="2" r="J196"/>
  <c r="J194"/>
  <c r="BK183"/>
  <c r="BK178"/>
  <c r="J171"/>
  <c r="J159"/>
  <c i="1" r="AS94"/>
  <c i="2" r="BK135"/>
  <c r="J178"/>
  <c r="J167"/>
  <c r="BK139"/>
  <c r="BK174"/>
  <c r="BK159"/>
  <c r="J144"/>
  <c i="3" r="J386"/>
  <c r="BK366"/>
  <c r="BK362"/>
  <c r="BK349"/>
  <c r="J335"/>
  <c r="BK317"/>
  <c r="J311"/>
  <c r="BK288"/>
  <c r="BK278"/>
  <c r="J274"/>
  <c r="J255"/>
  <c r="J244"/>
  <c r="BK233"/>
  <c r="BK222"/>
  <c r="J200"/>
  <c r="J189"/>
  <c r="BK169"/>
  <c r="J142"/>
  <c r="J369"/>
  <c r="J359"/>
  <c r="J324"/>
  <c r="J315"/>
  <c r="BK303"/>
  <c r="BK294"/>
  <c r="BK274"/>
  <c r="BK247"/>
  <c r="BK231"/>
  <c r="BK227"/>
  <c r="BK207"/>
  <c r="BK187"/>
  <c r="BK180"/>
  <c r="J154"/>
  <c r="BK137"/>
  <c r="BK392"/>
  <c r="BK386"/>
  <c r="J371"/>
  <c r="J355"/>
  <c r="BK344"/>
  <c r="BK335"/>
  <c r="J317"/>
  <c r="BK308"/>
  <c r="BK301"/>
  <c r="J294"/>
  <c r="BK286"/>
  <c r="BK282"/>
  <c r="J276"/>
  <c r="BK269"/>
  <c r="J260"/>
  <c r="J250"/>
  <c r="BK235"/>
  <c r="J202"/>
  <c r="J174"/>
  <c r="BK156"/>
  <c r="BK142"/>
  <c r="J374"/>
  <c r="J349"/>
  <c r="J338"/>
  <c r="BK315"/>
  <c r="BK292"/>
  <c r="BK284"/>
  <c r="BK260"/>
  <c r="BK255"/>
  <c r="BK244"/>
  <c r="BK225"/>
  <c r="BK189"/>
  <c r="J183"/>
  <c r="J156"/>
  <c r="BK154"/>
  <c r="BK146"/>
  <c r="BK135"/>
  <c i="2" r="BK196"/>
  <c r="J187"/>
  <c r="BK176"/>
  <c r="J142"/>
  <c r="BK144"/>
  <c r="J123"/>
  <c r="J174"/>
  <c r="J135"/>
  <c r="BK167"/>
  <c i="3" r="BK371"/>
  <c r="J352"/>
  <c r="J321"/>
  <c r="J301"/>
  <c r="J280"/>
  <c r="J269"/>
  <c r="J242"/>
  <c r="J229"/>
  <c r="BK202"/>
  <c r="BK174"/>
  <c r="BK148"/>
  <c r="BK347"/>
  <c r="J306"/>
  <c r="J286"/>
  <c r="J235"/>
  <c r="J219"/>
  <c r="BK192"/>
  <c r="BK172"/>
  <c r="BK369"/>
  <c r="BK338"/>
  <c r="J319"/>
  <c r="J303"/>
  <c r="J288"/>
  <c r="J278"/>
  <c r="J263"/>
  <c r="J237"/>
  <c r="J207"/>
  <c r="J159"/>
  <c r="BK379"/>
  <c r="J362"/>
  <c r="BK332"/>
  <c r="BK296"/>
  <c r="BK263"/>
  <c r="J247"/>
  <c r="J222"/>
  <c r="BK177"/>
  <c i="2" r="BK194"/>
  <c r="BK187"/>
  <c r="J183"/>
  <c r="BK180"/>
  <c r="BK169"/>
  <c r="J155"/>
  <c r="BK155"/>
  <c r="BK153"/>
  <c r="J139"/>
  <c r="J180"/>
  <c r="J169"/>
  <c r="BK142"/>
  <c r="J176"/>
  <c r="BK171"/>
  <c r="J153"/>
  <c r="BK123"/>
  <c i="3" r="BK374"/>
  <c r="J363"/>
  <c r="BK355"/>
  <c r="J344"/>
  <c r="J341"/>
  <c r="BK319"/>
  <c r="BK313"/>
  <c r="J298"/>
  <c r="J282"/>
  <c r="BK276"/>
  <c r="BK272"/>
  <c r="J252"/>
  <c r="BK250"/>
  <c r="BK237"/>
  <c r="J231"/>
  <c r="BK219"/>
  <c r="J192"/>
  <c r="J172"/>
  <c r="BK159"/>
  <c r="BK140"/>
  <c r="J366"/>
  <c r="BK341"/>
  <c r="BK321"/>
  <c r="J313"/>
  <c r="BK298"/>
  <c r="J290"/>
  <c r="J272"/>
  <c r="J233"/>
  <c r="BK229"/>
  <c r="J225"/>
  <c r="BK204"/>
  <c r="BK183"/>
  <c r="J177"/>
  <c r="J140"/>
  <c r="J135"/>
  <c r="J392"/>
  <c r="BK382"/>
  <c r="J379"/>
  <c r="BK359"/>
  <c r="BK352"/>
  <c r="J332"/>
  <c r="BK311"/>
  <c r="BK306"/>
  <c r="J296"/>
  <c r="J292"/>
  <c r="J284"/>
  <c r="BK280"/>
  <c r="J267"/>
  <c r="J258"/>
  <c r="BK239"/>
  <c r="J227"/>
  <c r="BK200"/>
  <c r="J169"/>
  <c r="J146"/>
  <c r="J382"/>
  <c r="BK363"/>
  <c r="J347"/>
  <c r="BK324"/>
  <c r="J308"/>
  <c r="BK290"/>
  <c r="BK267"/>
  <c r="BK258"/>
  <c r="BK252"/>
  <c r="BK242"/>
  <c r="J239"/>
  <c r="J204"/>
  <c r="J187"/>
  <c r="J180"/>
  <c r="J148"/>
  <c r="J137"/>
  <c i="2" l="1" r="R122"/>
  <c r="BK166"/>
  <c r="J166"/>
  <c r="J99"/>
  <c r="T166"/>
  <c r="R182"/>
  <c i="3" r="BK134"/>
  <c r="J134"/>
  <c r="J98"/>
  <c r="R134"/>
  <c r="BK186"/>
  <c r="J186"/>
  <c r="J101"/>
  <c r="R186"/>
  <c r="BK199"/>
  <c r="J199"/>
  <c r="J102"/>
  <c r="P199"/>
  <c r="R199"/>
  <c r="T199"/>
  <c r="R206"/>
  <c r="BK300"/>
  <c r="J300"/>
  <c r="J105"/>
  <c r="P300"/>
  <c r="BK354"/>
  <c r="J354"/>
  <c r="J106"/>
  <c r="R354"/>
  <c r="P361"/>
  <c r="BK365"/>
  <c r="T365"/>
  <c i="2" r="P122"/>
  <c r="R166"/>
  <c r="P182"/>
  <c i="3" r="P134"/>
  <c r="P206"/>
  <c r="BK266"/>
  <c r="J266"/>
  <c r="J104"/>
  <c r="P266"/>
  <c r="T266"/>
  <c r="R300"/>
  <c r="P354"/>
  <c r="BK361"/>
  <c r="J361"/>
  <c r="J107"/>
  <c r="R361"/>
  <c r="P365"/>
  <c r="P373"/>
  <c i="2" r="BK122"/>
  <c r="J122"/>
  <c r="J98"/>
  <c r="T122"/>
  <c r="P166"/>
  <c r="BK182"/>
  <c r="J182"/>
  <c r="J100"/>
  <c r="T182"/>
  <c i="3" r="T134"/>
  <c r="P186"/>
  <c r="T186"/>
  <c r="BK206"/>
  <c r="J206"/>
  <c r="J103"/>
  <c r="T206"/>
  <c r="R266"/>
  <c r="T300"/>
  <c r="T354"/>
  <c r="T361"/>
  <c r="R365"/>
  <c r="BK373"/>
  <c r="J373"/>
  <c r="J110"/>
  <c r="R373"/>
  <c r="T373"/>
  <c r="BK182"/>
  <c r="J182"/>
  <c r="J100"/>
  <c r="BK179"/>
  <c r="J179"/>
  <c r="J99"/>
  <c r="BK385"/>
  <c r="J385"/>
  <c r="J111"/>
  <c r="BK391"/>
  <c r="J391"/>
  <c r="J112"/>
  <c r="J89"/>
  <c r="F92"/>
  <c r="E122"/>
  <c r="BE140"/>
  <c r="BE172"/>
  <c r="BE207"/>
  <c r="BE227"/>
  <c r="BE247"/>
  <c r="BE269"/>
  <c r="BE272"/>
  <c r="BE274"/>
  <c r="BE280"/>
  <c r="BE286"/>
  <c r="BE298"/>
  <c r="BE301"/>
  <c r="BE311"/>
  <c r="BE319"/>
  <c r="BE355"/>
  <c r="BE366"/>
  <c r="BE369"/>
  <c i="2" r="BK121"/>
  <c r="BK120"/>
  <c r="J120"/>
  <c r="J96"/>
  <c i="3" r="J91"/>
  <c r="J129"/>
  <c r="BE135"/>
  <c r="BE137"/>
  <c r="BE148"/>
  <c r="BE169"/>
  <c r="BE174"/>
  <c r="BE183"/>
  <c r="BE187"/>
  <c r="BE189"/>
  <c r="BE202"/>
  <c r="BE219"/>
  <c r="BE222"/>
  <c r="BE229"/>
  <c r="BE231"/>
  <c r="BE288"/>
  <c r="BE292"/>
  <c r="BE296"/>
  <c r="BE313"/>
  <c r="BE321"/>
  <c r="BE347"/>
  <c r="BE363"/>
  <c r="BE392"/>
  <c r="F91"/>
  <c r="BE142"/>
  <c r="BE146"/>
  <c r="BE156"/>
  <c r="BE159"/>
  <c r="BE200"/>
  <c r="BE233"/>
  <c r="BE235"/>
  <c r="BE239"/>
  <c r="BE242"/>
  <c r="BE250"/>
  <c r="BE252"/>
  <c r="BE255"/>
  <c r="BE260"/>
  <c r="BE263"/>
  <c r="BE267"/>
  <c r="BE276"/>
  <c r="BE278"/>
  <c r="BE282"/>
  <c r="BE308"/>
  <c r="BE315"/>
  <c r="BE317"/>
  <c r="BE332"/>
  <c r="BE349"/>
  <c r="BE352"/>
  <c r="BE359"/>
  <c r="BE362"/>
  <c r="BE371"/>
  <c r="BE374"/>
  <c r="BE382"/>
  <c r="BE386"/>
  <c r="BE154"/>
  <c r="BE177"/>
  <c r="BE180"/>
  <c r="BE192"/>
  <c r="BE204"/>
  <c r="BE225"/>
  <c r="BE237"/>
  <c r="BE244"/>
  <c r="BE258"/>
  <c r="BE284"/>
  <c r="BE290"/>
  <c r="BE294"/>
  <c r="BE303"/>
  <c r="BE306"/>
  <c r="BE324"/>
  <c r="BE335"/>
  <c r="BE338"/>
  <c r="BE341"/>
  <c r="BE344"/>
  <c r="BE379"/>
  <c i="2" r="F92"/>
  <c r="J114"/>
  <c r="BE135"/>
  <c r="BE139"/>
  <c r="BE144"/>
  <c r="BE159"/>
  <c r="BE169"/>
  <c r="BE178"/>
  <c r="J91"/>
  <c r="E110"/>
  <c r="BE153"/>
  <c r="BE155"/>
  <c r="BE171"/>
  <c r="J92"/>
  <c r="F91"/>
  <c r="BE123"/>
  <c r="BE142"/>
  <c r="BE167"/>
  <c r="BE174"/>
  <c r="BE176"/>
  <c r="BE180"/>
  <c r="BE183"/>
  <c r="BE187"/>
  <c r="BE194"/>
  <c r="BE196"/>
  <c r="F34"/>
  <c i="1" r="BA95"/>
  <c i="2" r="F35"/>
  <c i="1" r="BB95"/>
  <c i="2" r="F36"/>
  <c i="1" r="BC95"/>
  <c i="2" r="J34"/>
  <c i="1" r="AW95"/>
  <c i="2" r="F37"/>
  <c i="1" r="BD95"/>
  <c i="3" r="J34"/>
  <c i="1" r="AW96"/>
  <c i="3" r="F35"/>
  <c i="1" r="BB96"/>
  <c i="3" r="F36"/>
  <c i="1" r="BC96"/>
  <c i="3" r="F34"/>
  <c i="1" r="BA96"/>
  <c i="3" r="F37"/>
  <c i="1" r="BD96"/>
  <c i="3" l="1" r="R364"/>
  <c r="T133"/>
  <c i="2" r="T121"/>
  <c r="T120"/>
  <c i="3" r="P364"/>
  <c r="P133"/>
  <c r="P132"/>
  <c i="1" r="AU96"/>
  <c i="2" r="P121"/>
  <c r="P120"/>
  <c i="1" r="AU95"/>
  <c i="3" r="T364"/>
  <c r="BK364"/>
  <c r="J364"/>
  <c r="J108"/>
  <c r="R133"/>
  <c r="R132"/>
  <c i="2" r="R121"/>
  <c r="R120"/>
  <c i="3" r="J365"/>
  <c r="J109"/>
  <c r="BK133"/>
  <c r="J133"/>
  <c r="J97"/>
  <c i="2" r="J121"/>
  <c r="J97"/>
  <c r="J33"/>
  <c i="1" r="AV95"/>
  <c r="AT95"/>
  <c i="2" r="F33"/>
  <c i="1" r="AZ95"/>
  <c r="BC94"/>
  <c r="W32"/>
  <c r="BA94"/>
  <c r="AW94"/>
  <c r="AK30"/>
  <c r="BB94"/>
  <c r="AX94"/>
  <c i="3" r="F33"/>
  <c i="1" r="AZ96"/>
  <c r="BD94"/>
  <c r="W33"/>
  <c i="3" r="J33"/>
  <c i="1" r="AV96"/>
  <c r="AT96"/>
  <c i="2" r="J30"/>
  <c i="1" r="AG95"/>
  <c i="3" l="1" r="T132"/>
  <c r="BK132"/>
  <c r="J132"/>
  <c i="1" r="AN95"/>
  <c i="2" r="J39"/>
  <c i="1" r="AU94"/>
  <c r="W30"/>
  <c r="AY94"/>
  <c i="3" r="J30"/>
  <c i="1" r="AG96"/>
  <c r="AZ94"/>
  <c r="W29"/>
  <c r="W31"/>
  <c i="3" l="1" r="J39"/>
  <c r="J96"/>
  <c i="1" r="AN96"/>
  <c r="AG94"/>
  <c r="AK2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<sst xmlns="http://schemas.openxmlformats.org/spreadsheetml/2006/main">
  <si>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</si>
  <si>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</si>
  <si>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</si>
  <si>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</si>
  <si>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</si>
  <si>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{45689493-7c77-4919-a887-c6b73f08cdbd}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</si>
  <si>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</si>
  <si>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</si>
  <si>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</si>
  <si>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</si>
  <si>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</si>
  <si>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</si>
  <si>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</si>
  <si>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</si>
  <si>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482023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</si>
  <si>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</si>
  <si>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</si>
  <si>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ZTV lokalita Laziště, Otrokovice</t>
  </si>
  <si>
    <t>KSO:</t>
  </si>
  <si>
    <t>CC-CZ:</t>
  </si>
  <si>
    <t>Místo:</t>
  </si>
  <si>
    <t>Otrokovice</t>
  </si>
  <si>
    <t>Datum:</t>
  </si>
  <si>
    <t>11. 7. 2023</t>
  </si>
  <si>
    <t>Zadavatel:</t>
  </si>
  <si>
    <t>IČ:</t>
  </si>
  <si>
    <t>Město Otrokovice</t>
  </si>
  <si>
    <t>DIČ:</t>
  </si>
  <si>
    <t>Uchazeč:</t>
  </si>
  <si>
    <t>Vyplň údaj</t>
  </si>
  <si>
    <t>Projektant:</t>
  </si>
  <si>
    <t>Ing.J.Bačík</t>
  </si>
  <si>
    <t>True</t>
  </si>
  <si>
    <t>Zpracovatel:</t>
  </si>
  <si>
    <t>Ing.L.Alster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</si>
  <si>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</si>
  <si>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</si>
  <si>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</si>
  <si>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</si>
  <si>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</si>
  <si>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</si>
  <si>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</si>
  <si>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</si>
  <si>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</si>
  <si>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</si>
  <si>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</si>
  <si>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</si>
  <si>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</si>
  <si>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</si>
  <si>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</si>
  <si>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</si>
  <si>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</si>
  <si>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</si>
  <si>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</si>
  <si>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</si>
  <si>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</si>
  <si>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</si>
  <si>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</si>
  <si>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</si>
  <si>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</si>
  <si>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</si>
  <si>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</si>
  <si>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</si>
  <si>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</si>
  <si>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</si>
  <si>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</si>
  <si>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</si>
  <si>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</si>
  <si>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</si>
  <si>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</si>
  <si>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</si>
  <si>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</si>
  <si>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</si>
  <si>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</si>
  <si>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</si>
  <si>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</si>
  <si>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</si>
  <si>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</si>
  <si>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</si>
  <si>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</si>
  <si>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</si>
  <si>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001</t>
  </si>
  <si>
    <t>Příprava území</t>
  </si>
  <si>
    <t>STA</t>
  </si>
  <si>
    <t>1</t>
  </si>
  <si>
    <t>{89bda76c-b434-49b4-baea-1b17ec7c9726}</t>
  </si>
  <si>
    <t>2</t>
  </si>
  <si>
    <t>SO 101</t>
  </si>
  <si>
    <t>Komunikace a zpevněné plochy</t>
  </si>
  <si>
    <t>{fc815f7d-401b-4775-bef9-3601a6b21c3f}</t>
  </si>
  <si>
    <t>KRYCÍ LIST SOUPISU PRACÍ</t>
  </si>
  <si>
    <t>Objekt:</t>
  </si>
  <si>
    <t>SO 001 - Příprava území</t>
  </si>
  <si>
    <t xml:space="preserve"> 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</si>
  <si>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</si>
  <si>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</si>
  <si>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</si>
  <si>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</si>
  <si>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</si>
  <si>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</si>
  <si>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</si>
  <si>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11 - Přípravné a přidružené práce</t>
  </si>
  <si>
    <t xml:space="preserve">    99 - Přesun hmot a manipulace se sutí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</si>
  <si>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</si>
  <si>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</si>
  <si>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</si>
  <si>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</si>
  <si>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</si>
  <si>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</si>
  <si>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</si>
  <si>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</si>
  <si>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</si>
  <si>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</si>
  <si>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</si>
  <si>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</si>
  <si>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</si>
  <si>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</si>
  <si>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</si>
  <si>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</si>
  <si>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</si>
  <si>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</si>
  <si>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122252205</t>
  </si>
  <si>
    <t>Odkopávky a prokopávky nezapažené pro silnice a dálnice strojně v hornině třídy těžitelnosti I přes 500 do 1 000 m3</t>
  </si>
  <si>
    <t>m3</t>
  </si>
  <si>
    <t>4</t>
  </si>
  <si>
    <t>1755086224</t>
  </si>
  <si>
    <t>VV</t>
  </si>
  <si>
    <t>Větev "A"</t>
  </si>
  <si>
    <t>0,5*(0,7+0,7)*20+0,5*(0,7+2,8)*20+0,5*(2,8+2,3)*20+0,5*(2,3+6,4)*20+0,5*(6,1+5,7)*20</t>
  </si>
  <si>
    <t>0,5*(5,7+4,3)*20+0,5*(4,3+3,4)*20+0,5*(3,4+1,6)*20+0,5*(1,6+1,3)*20+0,5*(1,3+0,0)*20</t>
  </si>
  <si>
    <t>Mezisoučet</t>
  </si>
  <si>
    <t>3</t>
  </si>
  <si>
    <t>Větev "B"</t>
  </si>
  <si>
    <t>0,5*(4,3+4,3)*20+0,5*(4,3+4,0)*20+0,5*(4,0+3,1)*20+0,5*(3,1+2,2)*20+0,5*(2,2+2,2)*3,88</t>
  </si>
  <si>
    <t>Větev "C"</t>
  </si>
  <si>
    <t>0,5*(0,0+1,0)*20+0,5*(1,0+3,4)*20+0,5*(3,4+3,6)*20+0,5*(3,6+3,6)*14,8</t>
  </si>
  <si>
    <t>Součet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</si>
  <si>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</si>
  <si>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</si>
  <si>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1895954453</t>
  </si>
  <si>
    <t xml:space="preserve">Odvoz zeminy na mezideponii </t>
  </si>
  <si>
    <t>Odvoz a zpětný návoz</t>
  </si>
  <si>
    <t>1052,816*2</t>
  </si>
  <si>
    <t>171251201.1</t>
  </si>
  <si>
    <t>Uložení sypaniny na skládky nebo meziskládky bez hutnění s upravením uložené sypaniny do předepsaného tvaru</t>
  </si>
  <si>
    <t>-379703972</t>
  </si>
  <si>
    <t>Mezideponie</t>
  </si>
  <si>
    <t>1052,816</t>
  </si>
  <si>
    <t>167151111</t>
  </si>
  <si>
    <t>Nakládání, skládání a překládání neulehlého výkopku nebo sypaniny strojně nakládání, množství přes 100 m3, z hornin třídy těžitelnosti I, skupiny 1 až 3</t>
  </si>
  <si>
    <t>2041451578</t>
  </si>
  <si>
    <t>5</t>
  </si>
  <si>
    <t>171152101</t>
  </si>
  <si>
    <t>Uložení sypaniny do zhutněných násypů pro silnice, dálnice a letiště s rozprostřením sypaniny ve vrstvách, s hrubým urovnáním a uzavřením povrchu násypu z hornin soudržných</t>
  </si>
  <si>
    <t>-2041717911</t>
  </si>
  <si>
    <t>0,5*(0,0+1,0)*20+0,5*(1,0+1,4)*20+0,5*(1,4+1,0)*20+0,5*(1,0+1,5)*20+0,5*(1,5+2,5)*20</t>
  </si>
  <si>
    <t>0,5*(2,5+7,2)*20+0,5*(7,2+13,4)*20+0,5*(13,2+13,2)*2,38</t>
  </si>
  <si>
    <t>0,5*(0,2+0,2)*20+0,5*(0,2+0,0)*20</t>
  </si>
  <si>
    <t>6</t>
  </si>
  <si>
    <t>116951201</t>
  </si>
  <si>
    <t>Úprava zemin vápnem nebo směsnými hydraulickými pojivy za účelem zlepšení mechanických vlastností a zpracovatelnosti, bez dodávky materiálu u hrubých terénních úprav, násypů a zásypů</t>
  </si>
  <si>
    <t>1903982483</t>
  </si>
  <si>
    <t>463,416</t>
  </si>
  <si>
    <t>7</t>
  </si>
  <si>
    <t>M</t>
  </si>
  <si>
    <t>58530170</t>
  </si>
  <si>
    <t>vápno nehašené CL 90-Q pro úpravu zemin standardní</t>
  </si>
  <si>
    <t>t</t>
  </si>
  <si>
    <t>8</t>
  </si>
  <si>
    <t>-80338607</t>
  </si>
  <si>
    <t>Předpoklad</t>
  </si>
  <si>
    <t>463,416*0,025*2,2</t>
  </si>
  <si>
    <t>25,488*1,1 'Přepočtené koeficientem množství</t>
  </si>
  <si>
    <t>171251101</t>
  </si>
  <si>
    <t>Uložení sypanin do násypů strojně s rozprostřením sypaniny ve vrstvách a s hrubým urovnáním nezhutněných jakékoliv třídy těžitelnosti</t>
  </si>
  <si>
    <t>1584150783</t>
  </si>
  <si>
    <t>HTÚ - samostatná akce</t>
  </si>
  <si>
    <t>zemina</t>
  </si>
  <si>
    <t>1052,816-463,416</t>
  </si>
  <si>
    <t>podkladní vrstvy z rozebíraných zpevněných ploch, viz.oddíl 11</t>
  </si>
  <si>
    <t>203,0*0,2</t>
  </si>
  <si>
    <t>11</t>
  </si>
  <si>
    <t>Přípravné a přidružené práce</t>
  </si>
  <si>
    <t>9</t>
  </si>
  <si>
    <t>121151123</t>
  </si>
  <si>
    <t>Sejmutí ornice strojně při souvislé ploše přes 500 m2, tl. vrstvy do 200 mm</t>
  </si>
  <si>
    <t>m2</t>
  </si>
  <si>
    <t>-1816767352</t>
  </si>
  <si>
    <t>2767,0</t>
  </si>
  <si>
    <t>10</t>
  </si>
  <si>
    <t>162306111</t>
  </si>
  <si>
    <t>Vodorovné přemístění výkopku bez naložení, avšak se složením zemin schopných zúrodnění, na vzdálenost přes 100 do 500 m</t>
  </si>
  <si>
    <t>-25223296</t>
  </si>
  <si>
    <t>2767*0,15</t>
  </si>
  <si>
    <t>171251201</t>
  </si>
  <si>
    <t>1643986773</t>
  </si>
  <si>
    <t>415,050</t>
  </si>
  <si>
    <t>12</t>
  </si>
  <si>
    <t>113106290</t>
  </si>
  <si>
    <t>Rozebrání dílců vozovek a ploch s přemístěním hmot na skládku na vzdálenost do 3 m nebo s naložením na dopravní prostředek, ze silničních dílců jakýchkoliv rozměrů, s ložem z kameniva nebo živice strojně plochy jednotlivě přes 50 m2 do 200 m2 se spárami vyplněnými kamenivem</t>
  </si>
  <si>
    <t>-1971001874</t>
  </si>
  <si>
    <t>112</t>
  </si>
  <si>
    <t>13</t>
  </si>
  <si>
    <t>113107182</t>
  </si>
  <si>
    <t>Odstranění podkladů nebo krytů strojně plochy jednotlivě přes 50 m2 do 200 m2 s přemístěním hmot na skládku na vzdálenost do 20 m nebo s naložením na dopravní prostředek živičných, o tl. vrstvy přes 50 do 100 mm</t>
  </si>
  <si>
    <t>-1681004219</t>
  </si>
  <si>
    <t>91</t>
  </si>
  <si>
    <t>14</t>
  </si>
  <si>
    <t>113107212</t>
  </si>
  <si>
    <t>Odstranění podkladů nebo krytů strojně plochy jednotlivě přes 200 m2 s přemístěním hmot na skládku na vzdálenost do 20 m nebo s naložením na dopravní prostředek z kameniva těženého, o tl. vrstvy přes 100 do 200 mm</t>
  </si>
  <si>
    <t>-1812693552</t>
  </si>
  <si>
    <t>91+112</t>
  </si>
  <si>
    <t>979094441</t>
  </si>
  <si>
    <t>Očištění vybouraných prvků komunikací od spojovacího materiálu s odklizením a uložením očištěných hmot a spojovacího materiálu na skládku na vzdálenost do 10 m silničních dílců s původním vyplněním spár kamenivem těženým</t>
  </si>
  <si>
    <t>-593142863</t>
  </si>
  <si>
    <t>99</t>
  </si>
  <si>
    <t>Přesun hmot a manipulace se sutí</t>
  </si>
  <si>
    <t>16</t>
  </si>
  <si>
    <t>997221551</t>
  </si>
  <si>
    <t xml:space="preserve">Vodorovná doprava suti  bez naložení, ale se složením a s hrubým urovnáním ze sypkých materiálů, na vzdálenost do 1 km</t>
  </si>
  <si>
    <t>-748196136</t>
  </si>
  <si>
    <t>Odvoz pro využití v rámci HTÚ - samostatná akce</t>
  </si>
  <si>
    <t>Kamenivo</t>
  </si>
  <si>
    <t>203*0,2*1,7</t>
  </si>
  <si>
    <t>17</t>
  </si>
  <si>
    <t>997221561</t>
  </si>
  <si>
    <t xml:space="preserve">Vodorovná doprava suti  bez naložení, ale se složením a s hrubým urovnáním z kusových materiálů, na vzdálenost do 1 km</t>
  </si>
  <si>
    <t>1495075902</t>
  </si>
  <si>
    <t xml:space="preserve">Odvoz  na skládku TS Otrokovice k recyklaci</t>
  </si>
  <si>
    <t>Živice</t>
  </si>
  <si>
    <t>91*0,10*2,35</t>
  </si>
  <si>
    <t>Železobeton - panely</t>
  </si>
  <si>
    <t>112*0,21*2,4</t>
  </si>
  <si>
    <t>18</t>
  </si>
  <si>
    <t>997221569</t>
  </si>
  <si>
    <t xml:space="preserve">Vodorovná doprava suti  bez naložení, ale se složením a s hrubým urovnáním Příplatek k ceně za každý další i započatý 1 km přes 1 km</t>
  </si>
  <si>
    <t>1849164719</t>
  </si>
  <si>
    <t>77,833*3</t>
  </si>
  <si>
    <t>19</t>
  </si>
  <si>
    <t>99722186R</t>
  </si>
  <si>
    <t>Poplatek za recykllaci</t>
  </si>
  <si>
    <t>-649037992</t>
  </si>
  <si>
    <t>77,833</t>
  </si>
  <si>
    <t>SO 101 - Komunikace a zpevněné plochy</t>
  </si>
  <si>
    <t xml:space="preserve">    2 - Zakládání</t>
  </si>
  <si>
    <t xml:space="preserve">    21 - Zakládání - úprava podloží a základové spáry, zlepšování vlastností hornin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</si>
  <si>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</si>
  <si>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</si>
  <si>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</si>
  <si>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</si>
  <si>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998 - Přesun hmot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</si>
  <si>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</si>
  <si>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</si>
  <si>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</si>
  <si>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</si>
  <si>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</si>
  <si>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132354102</t>
  </si>
  <si>
    <t>Hloubení zapažených rýh šířky do 800 mm strojně s urovnáním dna do předepsaného profilu a spádu v hornině třídy těžitelnosti II skupiny 4 přes 20 do 50 m3</t>
  </si>
  <si>
    <t>-1899450891</t>
  </si>
  <si>
    <t>0,8*0,5*(1,2+1,5)*50</t>
  </si>
  <si>
    <t>133151101</t>
  </si>
  <si>
    <t>Hloubení nezapažených šachet strojně v hornině třídy těžitelnosti I skupiny 1 a 2 do 20 m3</t>
  </si>
  <si>
    <t>-619136111</t>
  </si>
  <si>
    <t>Patky pro DZ</t>
  </si>
  <si>
    <t>0,4*0,5*0,6*3</t>
  </si>
  <si>
    <t>133254101</t>
  </si>
  <si>
    <t>Hloubení zapažených šachet strojně v hornině třídy těžitelnosti I skupiny 3 do 20 m3</t>
  </si>
  <si>
    <t>489863081</t>
  </si>
  <si>
    <t>1,5*1,5*2,0*3</t>
  </si>
  <si>
    <t>151101101</t>
  </si>
  <si>
    <t>Zřízení pažení a rozepření stěn rýh pro podzemní vedení příložné pro jakoukoliv mezerovitost, hloubky do 2 m</t>
  </si>
  <si>
    <t>297847928</t>
  </si>
  <si>
    <t>2*0,5*(1,2+1,5)*50</t>
  </si>
  <si>
    <t>1,5*2,0*4*3</t>
  </si>
  <si>
    <t>151101111</t>
  </si>
  <si>
    <t>Odstranění pažení a rozepření stěn rýh pro podzemní vedení s uložením materiálu na vzdálenost do 3 m od kraje výkopu příložné, hloubky do 2 m</t>
  </si>
  <si>
    <t>-74406983</t>
  </si>
  <si>
    <t>171</t>
  </si>
  <si>
    <t>-741978075</t>
  </si>
  <si>
    <t>54+0,36+13,5</t>
  </si>
  <si>
    <t>Zpětný návoz zeminy z mezideponie pro násypy za obrubami</t>
  </si>
  <si>
    <t>124</t>
  </si>
  <si>
    <t>31220127</t>
  </si>
  <si>
    <t>124,00</t>
  </si>
  <si>
    <t>-1650296333</t>
  </si>
  <si>
    <t>Násypy za obrubami</t>
  </si>
  <si>
    <t>174151101</t>
  </si>
  <si>
    <t>Zásyp sypaninou z jakékoliv horniny strojně s uložením výkopku ve vrstvách se zhutněním jam, šachet, rýh nebo kolem objektů v těchto vykopávkách</t>
  </si>
  <si>
    <t>-772991167</t>
  </si>
  <si>
    <t xml:space="preserve">Přípojky  vpustí</t>
  </si>
  <si>
    <t>Uliční vpusti</t>
  </si>
  <si>
    <t>1,5*1,5*2,0*3*0,75</t>
  </si>
  <si>
    <t>Odpočet lože potrubí</t>
  </si>
  <si>
    <t>-4,0</t>
  </si>
  <si>
    <t>Odpočet obsypu</t>
  </si>
  <si>
    <t>-18,00</t>
  </si>
  <si>
    <t>58344171</t>
  </si>
  <si>
    <t>štěrkodrť frakce 0/32</t>
  </si>
  <si>
    <t>1292926258</t>
  </si>
  <si>
    <t>42,125</t>
  </si>
  <si>
    <t>42,125*2 'Přepočtené koeficientem množství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</si>
  <si>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</si>
  <si>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</si>
  <si>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-214084646</t>
  </si>
  <si>
    <t>0,8*0,45*50,0</t>
  </si>
  <si>
    <t>58337331</t>
  </si>
  <si>
    <t>štěrkopísek frakce 0/22</t>
  </si>
  <si>
    <t>-2023005239</t>
  </si>
  <si>
    <t>18,00</t>
  </si>
  <si>
    <t>18*2 'Přepočtené koeficientem množství</t>
  </si>
  <si>
    <t>181152302</t>
  </si>
  <si>
    <t>Úprava pláně na stavbách silnic a dálnic strojně v zářezech mimo skalních se zhutněním</t>
  </si>
  <si>
    <t>-165358560</t>
  </si>
  <si>
    <t>2610+235+1068*0,5+45*0,25+425+271*0,2</t>
  </si>
  <si>
    <t>113154122</t>
  </si>
  <si>
    <t>Frézování živičného podkladu nebo krytu s naložením na dopravní prostředek plochy do 500 m2 bez překážek v trase pruhu šířky přes 0,5 m do 1 m, tloušťky vrstvy 40 mm</t>
  </si>
  <si>
    <t>-705092784</t>
  </si>
  <si>
    <t>0,75*5,5</t>
  </si>
  <si>
    <t>Zakládání</t>
  </si>
  <si>
    <t>275311126</t>
  </si>
  <si>
    <t>Základové konstrukce z betonu prostého patky a bloky ve výkopu nebo na hlavách pilot C 20/25</t>
  </si>
  <si>
    <t>-465796749</t>
  </si>
  <si>
    <t>Zakládání - úprava podloží a základové spáry, zlepšování vlastností hornin</t>
  </si>
  <si>
    <t>213141112</t>
  </si>
  <si>
    <t xml:space="preserve">Zřízení vrstvy z geotextilie  filtrační, separační, odvodňovací, ochranné, výztužné nebo protierozní v rovině nebo ve sklonu do 1:5, šířky přes 3 do 6 m</t>
  </si>
  <si>
    <t>-1236129971</t>
  </si>
  <si>
    <t>69311201</t>
  </si>
  <si>
    <t>geotextilie netkaná PES+PP 400g/m2</t>
  </si>
  <si>
    <t>1925664006</t>
  </si>
  <si>
    <t>3869,45</t>
  </si>
  <si>
    <t>3869,45*1,05 'Přepočtené koeficientem množství</t>
  </si>
  <si>
    <t>462451114</t>
  </si>
  <si>
    <t>Prolití konstrukce z kamene kamenného záhozu cementovou maltou MC-25</t>
  </si>
  <si>
    <t>-872374867</t>
  </si>
  <si>
    <t>70 kg na m2</t>
  </si>
  <si>
    <t>Pod obrubníky</t>
  </si>
  <si>
    <t>(1068*0,5+45*0,25)*70/2200</t>
  </si>
  <si>
    <t>Realizace na základě provedených zkoušek,dořešeno v rámci AD</t>
  </si>
  <si>
    <t>(2610+235+425)*70/2200</t>
  </si>
  <si>
    <t>Vodorovné konstrukce</t>
  </si>
  <si>
    <t>451572111</t>
  </si>
  <si>
    <t>Lože pod potrubí, stoky a drobné objekty v otevřeném výkopu z kameniva drobného těženého 0 až 4 mm</t>
  </si>
  <si>
    <t>1569158265</t>
  </si>
  <si>
    <t>0,8*0,1*50</t>
  </si>
  <si>
    <t>20</t>
  </si>
  <si>
    <t>452112112</t>
  </si>
  <si>
    <t>Osazení betonových dílců prstenců nebo rámů pod poklopy a mříže, výšky do 100 mm</t>
  </si>
  <si>
    <t>kus</t>
  </si>
  <si>
    <t>-1776983958</t>
  </si>
  <si>
    <t>2*10</t>
  </si>
  <si>
    <t>59224013</t>
  </si>
  <si>
    <t>prstenec šachtový vyrovnávací betonový 625x100x100mm</t>
  </si>
  <si>
    <t>-1228111985</t>
  </si>
  <si>
    <t>Komunikace pozemní</t>
  </si>
  <si>
    <t>22</t>
  </si>
  <si>
    <t>56485101R</t>
  </si>
  <si>
    <t>Podklad ze štěrkodrtě ŠD tl 150 mm</t>
  </si>
  <si>
    <t>-134936559</t>
  </si>
  <si>
    <t>Frakce 32-63, při vyhovující únosnosti pláně frakce 0-63</t>
  </si>
  <si>
    <t>Komunikace</t>
  </si>
  <si>
    <t>2610</t>
  </si>
  <si>
    <t>Parkoviště</t>
  </si>
  <si>
    <t>235</t>
  </si>
  <si>
    <t>Frakce32-63</t>
  </si>
  <si>
    <t>Rozšíření pod obrubníky</t>
  </si>
  <si>
    <t>1069*0,5+45*0,25</t>
  </si>
  <si>
    <t>23</t>
  </si>
  <si>
    <t>564851111</t>
  </si>
  <si>
    <t>Podklad ze štěrkodrti ŠD s rozprostřením a zhutněním plochy přes 100 m2, po zhutnění tl. 150 mm</t>
  </si>
  <si>
    <t>897599798</t>
  </si>
  <si>
    <t>Frakce 0-63</t>
  </si>
  <si>
    <t>2610+235</t>
  </si>
  <si>
    <t>24</t>
  </si>
  <si>
    <t>564861111</t>
  </si>
  <si>
    <t>Podklad ze štěrkodrti ŠD s rozprostřením a zhutněním plochy přes 100 m2, po zhutnění tl. 200 mm</t>
  </si>
  <si>
    <t>-259238016</t>
  </si>
  <si>
    <t>425</t>
  </si>
  <si>
    <t>25</t>
  </si>
  <si>
    <t>565155121</t>
  </si>
  <si>
    <t xml:space="preserve">Asfaltový beton vrstva podkladní ACP 16+  s rozprostřením a zhutněním v pruhu šířky přes 3 m, po zhutnění tl. 70 mm</t>
  </si>
  <si>
    <t>54823739</t>
  </si>
  <si>
    <t>2566</t>
  </si>
  <si>
    <t>26</t>
  </si>
  <si>
    <t>567114131</t>
  </si>
  <si>
    <t>Podklad ze směsi stmelené cementem SC bez dilatačních spár, s rozprostřením a zhutněním SC C 20/25 (PB I), po zhutnění tl. 120 mm</t>
  </si>
  <si>
    <t>-1018996548</t>
  </si>
  <si>
    <t>44</t>
  </si>
  <si>
    <t>27</t>
  </si>
  <si>
    <t>567122111</t>
  </si>
  <si>
    <t>Podklad ze směsi stmelené cementem SC bez dilatačních spár, s rozprostřením a zhutněním SC C 8/10 (KSC I), po zhutnění tl. 120 mm</t>
  </si>
  <si>
    <t>1925153795</t>
  </si>
  <si>
    <t>70</t>
  </si>
  <si>
    <t>28</t>
  </si>
  <si>
    <t>573111113</t>
  </si>
  <si>
    <t>Postřik infiltrační PI z asfaltu silničního s posypem kamenivem, v množství 1,50 kg/m2</t>
  </si>
  <si>
    <t>487416340</t>
  </si>
  <si>
    <t>29</t>
  </si>
  <si>
    <t>573211112</t>
  </si>
  <si>
    <t>Postřik spojovací PS bez posypu kamenivem z asfaltu silničního, v množství 0,70 kg/m2</t>
  </si>
  <si>
    <t>-2116791509</t>
  </si>
  <si>
    <t>30</t>
  </si>
  <si>
    <t>577134121</t>
  </si>
  <si>
    <t xml:space="preserve">Asfaltový beton vrstva obrusná ACO 11 s rozprostřením a se zhutněním z nemodifikovaného asfaltu v pruhu šířky přes 3 m  po zhutnění tl. 40 mm</t>
  </si>
  <si>
    <t>-1560452563</t>
  </si>
  <si>
    <t>31</t>
  </si>
  <si>
    <t>591241111</t>
  </si>
  <si>
    <t>Kladení dlažby z kostek s provedením lože do tl. 50 mm, s vyplněním spár, s dvojím beraněním a se smetením přebytečného materiálu na krajnici drobných z kamene, do lože z cementové malty</t>
  </si>
  <si>
    <t>-1176269929</t>
  </si>
  <si>
    <t>32</t>
  </si>
  <si>
    <t>58381007</t>
  </si>
  <si>
    <t>kostka štípaná dlažební žula drobná 8/10</t>
  </si>
  <si>
    <t>416869144</t>
  </si>
  <si>
    <t>44*1,05 'Přepočtené koeficientem množství</t>
  </si>
  <si>
    <t>33</t>
  </si>
  <si>
    <t>596211223</t>
  </si>
  <si>
    <t>Kladení dlažby z betonových zámkových dlaždic komunikací pro pěší ručně s ložem z kameniva těženého nebo drceného tl. do 40 mm, s vyplněním spár s dvojitým hutněním, vibrováním a se smetením přebytečného materiálu na krajnici tl. 80 mm skupiny B, pro plochy přes 300 m2</t>
  </si>
  <si>
    <t>640917809</t>
  </si>
  <si>
    <t>34</t>
  </si>
  <si>
    <t>59245020</t>
  </si>
  <si>
    <t>dlažba tvar obdélník betonová 200x100x80mm přírodní</t>
  </si>
  <si>
    <t>-333785000</t>
  </si>
  <si>
    <t>425-14</t>
  </si>
  <si>
    <t>411*1,01 'Přepočtené koeficientem množství</t>
  </si>
  <si>
    <t>35</t>
  </si>
  <si>
    <t>59245226</t>
  </si>
  <si>
    <t>dlažba tvar obdélník betonová pro nevidomé 200x100x80mm barevná</t>
  </si>
  <si>
    <t>-1008862087</t>
  </si>
  <si>
    <t>14*1,03 'Přepočtené koeficientem množství</t>
  </si>
  <si>
    <t>36</t>
  </si>
  <si>
    <t>596212221</t>
  </si>
  <si>
    <t>Kladení dlažby z betonových zámkových dlaždic pozemních komunikací ručně s ložem z kameniva těženého nebo drceného tl. do 50 mm, s vyplněním spár, s dvojitým hutněním vibrováním a se smetením přebytečného materiálu na krajnici tl. 80 mm skupiny B, pro plochy přes 50 do 100 m2</t>
  </si>
  <si>
    <t>-843424968</t>
  </si>
  <si>
    <t>37</t>
  </si>
  <si>
    <t>-1127994696</t>
  </si>
  <si>
    <t>70-4</t>
  </si>
  <si>
    <t>66*1,03 'Přepočtené koeficientem množství</t>
  </si>
  <si>
    <t>38</t>
  </si>
  <si>
    <t>-1957374575</t>
  </si>
  <si>
    <t>4*1,03 'Přepočtené koeficientem množství</t>
  </si>
  <si>
    <t>39</t>
  </si>
  <si>
    <t>596412212</t>
  </si>
  <si>
    <t>Kladení dlažby z betonových vegetačních dlaždic pozemních komunikací s ložem z kameniva těženého nebo drceného tl. do 50 mm, s vyplněním spár a vegetačních otvorů, s hutněním vibrováním tl. 80 mm, pro plochy přes 100 do 300 m2</t>
  </si>
  <si>
    <t>1623188855</t>
  </si>
  <si>
    <t>40</t>
  </si>
  <si>
    <t>59245035</t>
  </si>
  <si>
    <t>dlažba plošná betonová vegetační 200x200x80mm přírodní</t>
  </si>
  <si>
    <t>2074544092</t>
  </si>
  <si>
    <t>235-5,4</t>
  </si>
  <si>
    <t>229,6*1,02 'Přepočtené koeficientem množství</t>
  </si>
  <si>
    <t>41</t>
  </si>
  <si>
    <t>59245036</t>
  </si>
  <si>
    <t>dlažba plošná betonová vegetační 200x100x80mm barevná</t>
  </si>
  <si>
    <t>-989806330</t>
  </si>
  <si>
    <t>5,4</t>
  </si>
  <si>
    <t>5,4*1,02 'Přepočtené koeficientem množství</t>
  </si>
  <si>
    <t>Trubní vedení</t>
  </si>
  <si>
    <t>42</t>
  </si>
  <si>
    <t>871310330</t>
  </si>
  <si>
    <t>Montáž kanalizačního potrubí z plastů z polypropylenu PP hladkého plnostěnného SN 16 DN 150</t>
  </si>
  <si>
    <t>m</t>
  </si>
  <si>
    <t>-397797968</t>
  </si>
  <si>
    <t>50</t>
  </si>
  <si>
    <t>43</t>
  </si>
  <si>
    <t>28617094</t>
  </si>
  <si>
    <t>trubka kanalizační PP plnostěnná třívrstvá DN 150x6000mm SN16</t>
  </si>
  <si>
    <t>-1457327126</t>
  </si>
  <si>
    <t>50*1,015 'Přepočtené koeficientem množství</t>
  </si>
  <si>
    <t>895941343</t>
  </si>
  <si>
    <t>Osazení vpusti uliční z betonových dílců DN 500 dno vysoké s kalištěm</t>
  </si>
  <si>
    <t>631584152</t>
  </si>
  <si>
    <t>45</t>
  </si>
  <si>
    <t>59224470</t>
  </si>
  <si>
    <t>vpusť uliční DN 500 kaliště vysoké 500/525x65mm</t>
  </si>
  <si>
    <t>-489518005</t>
  </si>
  <si>
    <t>46</t>
  </si>
  <si>
    <t>895941351</t>
  </si>
  <si>
    <t>Osazení vpusti uliční z betonových dílců DN 500 skruž horní pro čtvercovou vtokovou mříž</t>
  </si>
  <si>
    <t>1879201776</t>
  </si>
  <si>
    <t>47</t>
  </si>
  <si>
    <t>59224460</t>
  </si>
  <si>
    <t>vpusť uliční DN 500 betonová 500x190x65mm čtvercový poklop</t>
  </si>
  <si>
    <t>-122881458</t>
  </si>
  <si>
    <t>48</t>
  </si>
  <si>
    <t>895941361</t>
  </si>
  <si>
    <t>Osazení vpusti uliční z betonových dílců DN 500 skruž středová 290 mm</t>
  </si>
  <si>
    <t>-1965268642</t>
  </si>
  <si>
    <t>49</t>
  </si>
  <si>
    <t>59224461</t>
  </si>
  <si>
    <t>vpusť uliční DN 500 skruž průběžná nízká betonová 500/290x65mm</t>
  </si>
  <si>
    <t>703870448</t>
  </si>
  <si>
    <t>895941366</t>
  </si>
  <si>
    <t>Osazení vpusti uliční z betonových dílců DN 500 skruž průběžná s výtokem</t>
  </si>
  <si>
    <t>-1687145590</t>
  </si>
  <si>
    <t>51</t>
  </si>
  <si>
    <t>59224464</t>
  </si>
  <si>
    <t>vpusť uliční DN 500 skruž průběžná 500/590x65mm betonová s odtokem 150mm PVC</t>
  </si>
  <si>
    <t>-750742925</t>
  </si>
  <si>
    <t>52</t>
  </si>
  <si>
    <t>899204112</t>
  </si>
  <si>
    <t>Osazení mříží litinových včetně rámů a košů na bahno pro třídu zatížení D400, E600</t>
  </si>
  <si>
    <t>35727777</t>
  </si>
  <si>
    <t>53</t>
  </si>
  <si>
    <t>55242328</t>
  </si>
  <si>
    <t xml:space="preserve">mříž D 400 -  plochá, 600x600 4-stranný rám</t>
  </si>
  <si>
    <t>1723935422</t>
  </si>
  <si>
    <t>54</t>
  </si>
  <si>
    <t>5524100R</t>
  </si>
  <si>
    <t>koš kalový - těžký</t>
  </si>
  <si>
    <t>954099046</t>
  </si>
  <si>
    <t>55</t>
  </si>
  <si>
    <t>899722114</t>
  </si>
  <si>
    <t>Krytí potrubí z plastů výstražnou fólií z PVC šířky 40 cm</t>
  </si>
  <si>
    <t>2141195601</t>
  </si>
  <si>
    <t>56</t>
  </si>
  <si>
    <t>935932113</t>
  </si>
  <si>
    <t>Odvodňovací plastový žlab pro třídu zatížení A 15 vnitřní šířky 100 mm s krycím roštem můstkovým z pozinkované oceli</t>
  </si>
  <si>
    <t>745261678</t>
  </si>
  <si>
    <t>3,5</t>
  </si>
  <si>
    <t>57</t>
  </si>
  <si>
    <t>935932611</t>
  </si>
  <si>
    <t>Odvodňovací plastový žlab vpusť s kalovým košem pro žlab vnitřní šířky 100 mm</t>
  </si>
  <si>
    <t>1145915629</t>
  </si>
  <si>
    <t>Ostatní konstrukce a práce, bourání</t>
  </si>
  <si>
    <t>58</t>
  </si>
  <si>
    <t>914111111</t>
  </si>
  <si>
    <t xml:space="preserve">Montáž svislé dopravní značky základní  velikosti do 1 m2 objímkami na sloupky nebo konzoly</t>
  </si>
  <si>
    <t>-907192073</t>
  </si>
  <si>
    <t>59</t>
  </si>
  <si>
    <t>40445625</t>
  </si>
  <si>
    <t>informativní značky provozní IP8, IP9, IP11-IP13 500x700mm</t>
  </si>
  <si>
    <t>1803123878</t>
  </si>
  <si>
    <t>Značka IP12</t>
  </si>
  <si>
    <t>60</t>
  </si>
  <si>
    <t>914111121</t>
  </si>
  <si>
    <t>Montáž svislé dopravní značky základní velikosti do 2 m2 objímkami na sloupky nebo konzoly</t>
  </si>
  <si>
    <t>48773130</t>
  </si>
  <si>
    <t>61</t>
  </si>
  <si>
    <t>40445635</t>
  </si>
  <si>
    <t>informativní značky směrové IS9-IS11a 1000x1500mm</t>
  </si>
  <si>
    <t>-771748019</t>
  </si>
  <si>
    <t>Značka IZ8a, IZ8b</t>
  </si>
  <si>
    <t>1+1</t>
  </si>
  <si>
    <t>62</t>
  </si>
  <si>
    <t>914511111</t>
  </si>
  <si>
    <t xml:space="preserve">Montáž sloupku dopravních značek  délky do 3,5 m do betonového základu</t>
  </si>
  <si>
    <t>40393785</t>
  </si>
  <si>
    <t>63</t>
  </si>
  <si>
    <t>40445225</t>
  </si>
  <si>
    <t>sloupek pro dopravní značku Zn D 60mm v 3,5m</t>
  </si>
  <si>
    <t>688176308</t>
  </si>
  <si>
    <t>64</t>
  </si>
  <si>
    <t>40445240</t>
  </si>
  <si>
    <t>patka pro sloupek Al D 60mm</t>
  </si>
  <si>
    <t>-466050753</t>
  </si>
  <si>
    <t>65</t>
  </si>
  <si>
    <t>40445256</t>
  </si>
  <si>
    <t>svorka upínací na sloupek dopravní značky D 60mm</t>
  </si>
  <si>
    <t>1486011269</t>
  </si>
  <si>
    <t>1+2*2</t>
  </si>
  <si>
    <t>66</t>
  </si>
  <si>
    <t>40445253</t>
  </si>
  <si>
    <t>víčko plastové na sloupek D 60mm</t>
  </si>
  <si>
    <t>-1251375299</t>
  </si>
  <si>
    <t>67</t>
  </si>
  <si>
    <t>916131113</t>
  </si>
  <si>
    <t>Osazení silničního obrubníku betonového se zřízením lože, s vyplněním a zatřením spár cementovou maltou ležatého s boční opěrou z betonu prostého, do lože z betonu prostého</t>
  </si>
  <si>
    <t>1909368425</t>
  </si>
  <si>
    <t>Zapuštěné obrubníky u zvýš.prahů</t>
  </si>
  <si>
    <t>68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</si>
  <si>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</si>
  <si>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</si>
  <si>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-1684271259</t>
  </si>
  <si>
    <t xml:space="preserve">Obrubník 150/250  (i pro zapuštěné obrubníky)</t>
  </si>
  <si>
    <t>615+44</t>
  </si>
  <si>
    <t xml:space="preserve">Obrubník 150/150 </t>
  </si>
  <si>
    <t>404</t>
  </si>
  <si>
    <t xml:space="preserve">Přechodové obruby </t>
  </si>
  <si>
    <t>3*2</t>
  </si>
  <si>
    <t>69</t>
  </si>
  <si>
    <t>59217031</t>
  </si>
  <si>
    <t>obrubník betonový silniční 100 x 15 x 25 cm</t>
  </si>
  <si>
    <t>-1535674582</t>
  </si>
  <si>
    <t>659</t>
  </si>
  <si>
    <t>659*1,015 'Přepočtené koeficientem množství</t>
  </si>
  <si>
    <t>59217029</t>
  </si>
  <si>
    <t>obrubník betonový silniční nájezdový 100x15x15 cm</t>
  </si>
  <si>
    <t>119845640</t>
  </si>
  <si>
    <t>404*1,015 'Přepočtené koeficientem množství</t>
  </si>
  <si>
    <t>71</t>
  </si>
  <si>
    <t>59217030</t>
  </si>
  <si>
    <t>obrubník betonový silniční přechodový 1000x150x150-250mm</t>
  </si>
  <si>
    <t>1672320861</t>
  </si>
  <si>
    <t>2*3</t>
  </si>
  <si>
    <t>6*1,015 'Přepočtené koeficientem množství</t>
  </si>
  <si>
    <t>72</t>
  </si>
  <si>
    <t>916231113</t>
  </si>
  <si>
    <t>Osazení chodníkového obrubníku betonového se zřízením lože, s vyplněním a zatřením spár cementovou maltou ležatého s boční opěrou z betonu prostého, do lože z betonu prostého</t>
  </si>
  <si>
    <t>834635806</t>
  </si>
  <si>
    <t>Zapuštěný obrubník - ohraničení sjezdů</t>
  </si>
  <si>
    <t>73</t>
  </si>
  <si>
    <t>59217017</t>
  </si>
  <si>
    <t>obrubník betonový chodníkový 1000x100x250mm</t>
  </si>
  <si>
    <t>-1185867709</t>
  </si>
  <si>
    <t>45*1,02 'Přepočtené koeficientem množství</t>
  </si>
  <si>
    <t>74</t>
  </si>
  <si>
    <t>916331112</t>
  </si>
  <si>
    <t>Osazení zahradního obrubníku betonového s ložem tl. od 50 do 100 mm z betonu prostého tř. C 12/15 s boční opěrou z betonu prostého tř. C 12/15</t>
  </si>
  <si>
    <t>-798519755</t>
  </si>
  <si>
    <t>271</t>
  </si>
  <si>
    <t>75</t>
  </si>
  <si>
    <t>59217002</t>
  </si>
  <si>
    <t>obrubník betonový zahradní šedý 1000x50x200mm</t>
  </si>
  <si>
    <t>-970311833</t>
  </si>
  <si>
    <t>271*1,02 'Přepočtené koeficientem množství</t>
  </si>
  <si>
    <t>76</t>
  </si>
  <si>
    <t>93390201R</t>
  </si>
  <si>
    <t>Zatěžovací zkoušky statickou deskou</t>
  </si>
  <si>
    <t>-260347728</t>
  </si>
  <si>
    <t>2+2</t>
  </si>
  <si>
    <t>77</t>
  </si>
  <si>
    <t>1611994964</t>
  </si>
  <si>
    <t xml:space="preserve">Odvoz  na skládku TS Otrokovice ke zpětnému využití</t>
  </si>
  <si>
    <t>Frézovaná živice</t>
  </si>
  <si>
    <t>0,75*5,5*0,04*2,35</t>
  </si>
  <si>
    <t>78</t>
  </si>
  <si>
    <t>403017541</t>
  </si>
  <si>
    <t>0,388*3</t>
  </si>
  <si>
    <t>998</t>
  </si>
  <si>
    <t>Přesun hmot</t>
  </si>
  <si>
    <t>79</t>
  </si>
  <si>
    <t>998225111</t>
  </si>
  <si>
    <t>Přesun hmot pro komunikace s krytem z kameniva, monolitickým betonovým nebo živičným dopravní vzdálenost do 200 m jakékoliv délky objektu</t>
  </si>
  <si>
    <t>-387467532</t>
  </si>
  <si>
    <t>80</t>
  </si>
  <si>
    <t>998225191</t>
  </si>
  <si>
    <t>Přesun hmot pro komunikace s krytem z kameniva, monolitickým betonovým nebo živičným Příplatek k ceně za zvětšený přesun přes vymezenou největší dopravní vzdálenost do 1000 m</t>
  </si>
  <si>
    <t>-2116508328</t>
  </si>
  <si>
    <t>VRN</t>
  </si>
  <si>
    <t>Vedlejší rozpočtové náklady</t>
  </si>
  <si>
    <t>VRN1</t>
  </si>
  <si>
    <t>Průzkumné, geodetické a projektové práce</t>
  </si>
  <si>
    <t>81</t>
  </si>
  <si>
    <t>012103000</t>
  </si>
  <si>
    <t>Geodetické práce před výstavbou</t>
  </si>
  <si>
    <t>koml…</t>
  </si>
  <si>
    <t>1024</t>
  </si>
  <si>
    <t>366202152</t>
  </si>
  <si>
    <t>Vytýčení stavby a inženýrských sítí</t>
  </si>
  <si>
    <t>82</t>
  </si>
  <si>
    <t>0123030R1</t>
  </si>
  <si>
    <t>Geodetické práce po výstavbě - zaměření skutečného provedení stavby</t>
  </si>
  <si>
    <t>komp…</t>
  </si>
  <si>
    <t>-482899910</t>
  </si>
  <si>
    <t>83</t>
  </si>
  <si>
    <t>013254000</t>
  </si>
  <si>
    <t>Dokumentace skutečného provedení stavby</t>
  </si>
  <si>
    <t>hod</t>
  </si>
  <si>
    <t>-1001856573</t>
  </si>
  <si>
    <t>VRN3</t>
  </si>
  <si>
    <t>Zařízení staveniště</t>
  </si>
  <si>
    <t>84</t>
  </si>
  <si>
    <t>032002000</t>
  </si>
  <si>
    <t>Zřízení staveniště</t>
  </si>
  <si>
    <t>kompl…</t>
  </si>
  <si>
    <t>1758929966</t>
  </si>
  <si>
    <t>Vypracování projekt.dokumentace pro ZS, případná příprava území pro ZS, zpevnění</t>
  </si>
  <si>
    <t>plochy ZS staveniště v nezbytném rozsahu, osazení mobilních buněk a skladů, oplocení</t>
  </si>
  <si>
    <t>staveniště, mobilní WC, přípojka elektro, vč,odběrného a měřícího místa</t>
  </si>
  <si>
    <t>85</t>
  </si>
  <si>
    <t>034002000</t>
  </si>
  <si>
    <t>Zabezpečení (provoz) staveniště</t>
  </si>
  <si>
    <t>1594648241</t>
  </si>
  <si>
    <t>náklady na energie, náklady na úklid, ostrahu a nezbytné opravy obejktů ZS</t>
  </si>
  <si>
    <t>86</t>
  </si>
  <si>
    <t>039002000</t>
  </si>
  <si>
    <t>Zrušení zařízení staveniště</t>
  </si>
  <si>
    <t>-1020320489</t>
  </si>
  <si>
    <t>Odtsranění objektů ZS a uvedení jeho plochy do původního stavu</t>
  </si>
  <si>
    <t>VRN4</t>
  </si>
  <si>
    <t>Inženýrská činnost</t>
  </si>
  <si>
    <t>87</t>
  </si>
  <si>
    <t>045002000</t>
  </si>
  <si>
    <t>Kompletační a koordinační činnost</t>
  </si>
  <si>
    <t>kompl.</t>
  </si>
  <si>
    <t>-537774646</t>
  </si>
  <si>
    <t>Koordinace stavebních a technologických dodávek stavby</t>
  </si>
  <si>
    <t>Zajištění dokladů nezbytných pro vydání kolaudačního souhlasu, včetně zajištění</t>
  </si>
  <si>
    <t>stanovení trvalého dopravního značení</t>
  </si>
  <si>
    <t>VRN9</t>
  </si>
  <si>
    <t>Ostatní náklady</t>
  </si>
  <si>
    <t>88</t>
  </si>
  <si>
    <t>094002000</t>
  </si>
  <si>
    <t>Ostatní náklady související s výstavbou</t>
  </si>
  <si>
    <t>…</t>
  </si>
  <si>
    <t>-1046670392</t>
  </si>
  <si>
    <t xml:space="preserve">Projednání dopravního značení při výstavbě (včetně eventuální úpravy dle potřeb </t>
  </si>
  <si>
    <t>vybraného dodavatele), zajištění vydání stanovení, včetně poplatků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</si>
</sst>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9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482023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ZTV lokalita Laziště, Otrokovice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Otrokovice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11. 7. 2023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Otrokovice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Ing.J.Bačík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>Ing.L.Alster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ROUND(SUM(AG95:AG96),2)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ROUND(SUM(AS95:AS96),2)</f>
        <v>0</v>
      </c>
      <c r="AT94" s="115">
        <f>ROUND(SUM(AV94:AW94),2)</f>
        <v>0</v>
      </c>
      <c r="AU94" s="116">
        <f>ROUND(SUM(AU95:AU96),5)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ROUND(SUM(AZ95:AZ96),2)</f>
        <v>0</v>
      </c>
      <c r="BA94" s="115">
        <f>ROUND(SUM(BA95:BA96),2)</f>
        <v>0</v>
      </c>
      <c r="BB94" s="115">
        <f>ROUND(SUM(BB95:BB96),2)</f>
        <v>0</v>
      </c>
      <c r="BC94" s="115">
        <f>ROUND(SUM(BC95:BC96),2)</f>
        <v>0</v>
      </c>
      <c r="BD94" s="117">
        <f>ROUND(SUM(BD95:BD96),2)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16.5" customHeight="1">
      <c r="A95" s="120" t="s">
        <v>80</v>
      </c>
      <c r="B95" s="121"/>
      <c r="C95" s="122"/>
      <c r="D95" s="123" t="s">
        <v>81</v>
      </c>
      <c r="E95" s="123"/>
      <c r="F95" s="123"/>
      <c r="G95" s="123"/>
      <c r="H95" s="123"/>
      <c r="I95" s="124"/>
      <c r="J95" s="123" t="s">
        <v>82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001 - Příprava území'!J30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83</v>
      </c>
      <c r="AR95" s="127"/>
      <c r="AS95" s="128">
        <v>0</v>
      </c>
      <c r="AT95" s="129">
        <f>ROUND(SUM(AV95:AW95),2)</f>
        <v>0</v>
      </c>
      <c r="AU95" s="130">
        <f>'SO 001 - Příprava území'!P120</f>
        <v>0</v>
      </c>
      <c r="AV95" s="129">
        <f>'SO 001 - Příprava území'!J33</f>
        <v>0</v>
      </c>
      <c r="AW95" s="129">
        <f>'SO 001 - Příprava území'!J34</f>
        <v>0</v>
      </c>
      <c r="AX95" s="129">
        <f>'SO 001 - Příprava území'!J35</f>
        <v>0</v>
      </c>
      <c r="AY95" s="129">
        <f>'SO 001 - Příprava území'!J36</f>
        <v>0</v>
      </c>
      <c r="AZ95" s="129">
        <f>'SO 001 - Příprava území'!F33</f>
        <v>0</v>
      </c>
      <c r="BA95" s="129">
        <f>'SO 001 - Příprava území'!F34</f>
        <v>0</v>
      </c>
      <c r="BB95" s="129">
        <f>'SO 001 - Příprava území'!F35</f>
        <v>0</v>
      </c>
      <c r="BC95" s="129">
        <f>'SO 001 - Příprava území'!F36</f>
        <v>0</v>
      </c>
      <c r="BD95" s="131">
        <f>'SO 001 - Příprava území'!F37</f>
        <v>0</v>
      </c>
      <c r="BE95" s="7"/>
      <c r="BT95" s="132" t="s">
        <v>84</v>
      </c>
      <c r="BV95" s="132" t="s">
        <v>78</v>
      </c>
      <c r="BW95" s="132" t="s">
        <v>85</v>
      </c>
      <c r="BX95" s="132" t="s">
        <v>5</v>
      </c>
      <c r="CL95" s="132" t="s">
        <v>1</v>
      </c>
      <c r="CM95" s="132" t="s">
        <v>86</v>
      </c>
    </row>
    <row r="96" s="7" customFormat="1" ht="16.5" customHeight="1">
      <c r="A96" s="120" t="s">
        <v>80</v>
      </c>
      <c r="B96" s="121"/>
      <c r="C96" s="122"/>
      <c r="D96" s="123" t="s">
        <v>87</v>
      </c>
      <c r="E96" s="123"/>
      <c r="F96" s="123"/>
      <c r="G96" s="123"/>
      <c r="H96" s="123"/>
      <c r="I96" s="124"/>
      <c r="J96" s="123" t="s">
        <v>88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 101 - Komunikace a zpe...'!J30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83</v>
      </c>
      <c r="AR96" s="127"/>
      <c r="AS96" s="133">
        <v>0</v>
      </c>
      <c r="AT96" s="134">
        <f>ROUND(SUM(AV96:AW96),2)</f>
        <v>0</v>
      </c>
      <c r="AU96" s="135">
        <f>'SO 101 - Komunikace a zpe...'!P132</f>
        <v>0</v>
      </c>
      <c r="AV96" s="134">
        <f>'SO 101 - Komunikace a zpe...'!J33</f>
        <v>0</v>
      </c>
      <c r="AW96" s="134">
        <f>'SO 101 - Komunikace a zpe...'!J34</f>
        <v>0</v>
      </c>
      <c r="AX96" s="134">
        <f>'SO 101 - Komunikace a zpe...'!J35</f>
        <v>0</v>
      </c>
      <c r="AY96" s="134">
        <f>'SO 101 - Komunikace a zpe...'!J36</f>
        <v>0</v>
      </c>
      <c r="AZ96" s="134">
        <f>'SO 101 - Komunikace a zpe...'!F33</f>
        <v>0</v>
      </c>
      <c r="BA96" s="134">
        <f>'SO 101 - Komunikace a zpe...'!F34</f>
        <v>0</v>
      </c>
      <c r="BB96" s="134">
        <f>'SO 101 - Komunikace a zpe...'!F35</f>
        <v>0</v>
      </c>
      <c r="BC96" s="134">
        <f>'SO 101 - Komunikace a zpe...'!F36</f>
        <v>0</v>
      </c>
      <c r="BD96" s="136">
        <f>'SO 101 - Komunikace a zpe...'!F37</f>
        <v>0</v>
      </c>
      <c r="BE96" s="7"/>
      <c r="BT96" s="132" t="s">
        <v>84</v>
      </c>
      <c r="BV96" s="132" t="s">
        <v>78</v>
      </c>
      <c r="BW96" s="132" t="s">
        <v>89</v>
      </c>
      <c r="BX96" s="132" t="s">
        <v>5</v>
      </c>
      <c r="CL96" s="132" t="s">
        <v>1</v>
      </c>
      <c r="CM96" s="132" t="s">
        <v>86</v>
      </c>
    </row>
    <row r="97" s="2" customFormat="1" ht="30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  <row r="98" s="2" customFormat="1" ht="6.96" customHeight="1">
      <c r="A98" s="39"/>
      <c r="B98" s="67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  <c r="AN98" s="68"/>
      <c r="AO98" s="68"/>
      <c r="AP98" s="68"/>
      <c r="AQ98" s="68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</sheetData>
  <sheetProtection sheet="1" formatColumns="0" formatRows="0" objects="1" scenarios="1" spinCount="100000" saltValue="bB0Wv4h5CjtBbXFdNfkSNA1ZXgR6qvAKJfgz6hd8FCgvPkps+4uw/aTlCA0bQRhnBfsUWhu2F9PEfhCRDOVu9g==" hashValue="Vsj8dAMwYA+KzHpvlBmVV/pKE1AkpnkizM/7ISMyFtpj6F0JGOAD7sAKrJVEujO37Jt83WPp3h1TaejofrINkQ==" algorithmName="SHA-512" password="CA9C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 001 - Příprava území'!C2" display="/"/>
    <hyperlink ref="A96" location="'SO 101 - Komunikace a zp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90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ZTV lokalita Laziště, Otrokovice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93</v>
      </c>
      <c r="G12" s="39"/>
      <c r="H12" s="39"/>
      <c r="I12" s="141" t="s">
        <v>22</v>
      </c>
      <c r="J12" s="145" t="str">
        <f>'Rekapitulace stavby'!AN8</f>
        <v>11. 7. 2023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>Město Otrokovice</v>
      </c>
      <c r="F15" s="39"/>
      <c r="G15" s="39"/>
      <c r="H15" s="39"/>
      <c r="I15" s="141" t="s">
        <v>27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>Ing.J.Bačík</v>
      </c>
      <c r="F21" s="39"/>
      <c r="G21" s="39"/>
      <c r="H21" s="39"/>
      <c r="I21" s="141" t="s">
        <v>27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>Ing.L.Alster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ROUND((SUM(BE120:BE197)),  2)</f>
        <v>0</v>
      </c>
      <c r="G33" s="39"/>
      <c r="H33" s="39"/>
      <c r="I33" s="156">
        <v>0.20999999999999999</v>
      </c>
      <c r="J33" s="155">
        <f>ROUND(((SUM(BE120:BE197))*I33),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ROUND((SUM(BF120:BF197)),  2)</f>
        <v>0</v>
      </c>
      <c r="G34" s="39"/>
      <c r="H34" s="39"/>
      <c r="I34" s="156">
        <v>0.14999999999999999</v>
      </c>
      <c r="J34" s="155">
        <f>ROUND(((SUM(BF120:BF197))*I34),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ROUND((SUM(BG120:BG197)),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ROUND((SUM(BH120:BH197)),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ROUND((SUM(BI120:BI197)),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ZTV lokalita Laziště, Otrokovice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001 - Příprava území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11. 7. 2023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Otrokovice</v>
      </c>
      <c r="G91" s="41"/>
      <c r="H91" s="41"/>
      <c r="I91" s="33" t="s">
        <v>30</v>
      </c>
      <c r="J91" s="37" t="str">
        <f>E21</f>
        <v>Ing.J.Bačík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Ing.L.Alster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95</v>
      </c>
      <c r="D94" s="177"/>
      <c r="E94" s="177"/>
      <c r="F94" s="177"/>
      <c r="G94" s="177"/>
      <c r="H94" s="177"/>
      <c r="I94" s="177"/>
      <c r="J94" s="178" t="s">
        <v>96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97</v>
      </c>
      <c r="D96" s="41"/>
      <c r="E96" s="41"/>
      <c r="F96" s="41"/>
      <c r="G96" s="41"/>
      <c r="H96" s="41"/>
      <c r="I96" s="41"/>
      <c r="J96" s="111">
        <f>J120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98</v>
      </c>
    </row>
    <row r="97" s="9" customFormat="1" ht="24.96" customHeight="1">
      <c r="A97" s="9"/>
      <c r="B97" s="180"/>
      <c r="C97" s="181"/>
      <c r="D97" s="182" t="s">
        <v>99</v>
      </c>
      <c r="E97" s="183"/>
      <c r="F97" s="183"/>
      <c r="G97" s="183"/>
      <c r="H97" s="183"/>
      <c r="I97" s="183"/>
      <c r="J97" s="184">
        <f>J121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100</v>
      </c>
      <c r="E98" s="189"/>
      <c r="F98" s="189"/>
      <c r="G98" s="189"/>
      <c r="H98" s="189"/>
      <c r="I98" s="189"/>
      <c r="J98" s="190">
        <f>J122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101</v>
      </c>
      <c r="E99" s="189"/>
      <c r="F99" s="189"/>
      <c r="G99" s="189"/>
      <c r="H99" s="189"/>
      <c r="I99" s="189"/>
      <c r="J99" s="190">
        <f>J166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102</v>
      </c>
      <c r="E100" s="189"/>
      <c r="F100" s="189"/>
      <c r="G100" s="189"/>
      <c r="H100" s="189"/>
      <c r="I100" s="189"/>
      <c r="J100" s="190">
        <f>J182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9"/>
      <c r="B101" s="40"/>
      <c r="C101" s="41"/>
      <c r="D101" s="41"/>
      <c r="E101" s="41"/>
      <c r="F101" s="41"/>
      <c r="G101" s="41"/>
      <c r="H101" s="41"/>
      <c r="I101" s="41"/>
      <c r="J101" s="41"/>
      <c r="K101" s="41"/>
      <c r="L101" s="64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6.96" customHeight="1">
      <c r="A102" s="39"/>
      <c r="B102" s="67"/>
      <c r="C102" s="68"/>
      <c r="D102" s="68"/>
      <c r="E102" s="68"/>
      <c r="F102" s="68"/>
      <c r="G102" s="68"/>
      <c r="H102" s="68"/>
      <c r="I102" s="68"/>
      <c r="J102" s="68"/>
      <c r="K102" s="68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6" s="2" customFormat="1" ht="6.96" customHeight="1">
      <c r="A106" s="39"/>
      <c r="B106" s="69"/>
      <c r="C106" s="70"/>
      <c r="D106" s="70"/>
      <c r="E106" s="70"/>
      <c r="F106" s="70"/>
      <c r="G106" s="70"/>
      <c r="H106" s="70"/>
      <c r="I106" s="70"/>
      <c r="J106" s="70"/>
      <c r="K106" s="70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24.96" customHeight="1">
      <c r="A107" s="39"/>
      <c r="B107" s="40"/>
      <c r="C107" s="24" t="s">
        <v>103</v>
      </c>
      <c r="D107" s="41"/>
      <c r="E107" s="41"/>
      <c r="F107" s="41"/>
      <c r="G107" s="41"/>
      <c r="H107" s="41"/>
      <c r="I107" s="41"/>
      <c r="J107" s="41"/>
      <c r="K107" s="41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6.96" customHeight="1">
      <c r="A108" s="39"/>
      <c r="B108" s="40"/>
      <c r="C108" s="41"/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12" customHeight="1">
      <c r="A109" s="39"/>
      <c r="B109" s="40"/>
      <c r="C109" s="33" t="s">
        <v>16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6.5" customHeight="1">
      <c r="A110" s="39"/>
      <c r="B110" s="40"/>
      <c r="C110" s="41"/>
      <c r="D110" s="41"/>
      <c r="E110" s="175" t="str">
        <f>E7</f>
        <v>ZTV lokalita Laziště, Otrokovice</v>
      </c>
      <c r="F110" s="33"/>
      <c r="G110" s="33"/>
      <c r="H110" s="33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91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77" t="str">
        <f>E9</f>
        <v>SO 001 - Příprava území</v>
      </c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20</v>
      </c>
      <c r="D114" s="41"/>
      <c r="E114" s="41"/>
      <c r="F114" s="28" t="str">
        <f>F12</f>
        <v xml:space="preserve"> </v>
      </c>
      <c r="G114" s="41"/>
      <c r="H114" s="41"/>
      <c r="I114" s="33" t="s">
        <v>22</v>
      </c>
      <c r="J114" s="80" t="str">
        <f>IF(J12="","",J12)</f>
        <v>11. 7. 2023</v>
      </c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5.15" customHeight="1">
      <c r="A116" s="39"/>
      <c r="B116" s="40"/>
      <c r="C116" s="33" t="s">
        <v>24</v>
      </c>
      <c r="D116" s="41"/>
      <c r="E116" s="41"/>
      <c r="F116" s="28" t="str">
        <f>E15</f>
        <v>Město Otrokovice</v>
      </c>
      <c r="G116" s="41"/>
      <c r="H116" s="41"/>
      <c r="I116" s="33" t="s">
        <v>30</v>
      </c>
      <c r="J116" s="37" t="str">
        <f>E21</f>
        <v>Ing.J.Bačík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28</v>
      </c>
      <c r="D117" s="41"/>
      <c r="E117" s="41"/>
      <c r="F117" s="28" t="str">
        <f>IF(E18="","",E18)</f>
        <v>Vyplň údaj</v>
      </c>
      <c r="G117" s="41"/>
      <c r="H117" s="41"/>
      <c r="I117" s="33" t="s">
        <v>33</v>
      </c>
      <c r="J117" s="37" t="str">
        <f>E24</f>
        <v>Ing.L.Alster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0.32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11" customFormat="1" ht="29.28" customHeight="1">
      <c r="A119" s="192"/>
      <c r="B119" s="193"/>
      <c r="C119" s="194" t="s">
        <v>104</v>
      </c>
      <c r="D119" s="195" t="s">
        <v>61</v>
      </c>
      <c r="E119" s="195" t="s">
        <v>57</v>
      </c>
      <c r="F119" s="195" t="s">
        <v>58</v>
      </c>
      <c r="G119" s="195" t="s">
        <v>105</v>
      </c>
      <c r="H119" s="195" t="s">
        <v>106</v>
      </c>
      <c r="I119" s="195" t="s">
        <v>107</v>
      </c>
      <c r="J119" s="196" t="s">
        <v>96</v>
      </c>
      <c r="K119" s="197" t="s">
        <v>108</v>
      </c>
      <c r="L119" s="198"/>
      <c r="M119" s="101" t="s">
        <v>1</v>
      </c>
      <c r="N119" s="102" t="s">
        <v>40</v>
      </c>
      <c r="O119" s="102" t="s">
        <v>109</v>
      </c>
      <c r="P119" s="102" t="s">
        <v>110</v>
      </c>
      <c r="Q119" s="102" t="s">
        <v>111</v>
      </c>
      <c r="R119" s="102" t="s">
        <v>112</v>
      </c>
      <c r="S119" s="102" t="s">
        <v>113</v>
      </c>
      <c r="T119" s="103" t="s">
        <v>114</v>
      </c>
      <c r="U119" s="192"/>
      <c r="V119" s="192"/>
      <c r="W119" s="192"/>
      <c r="X119" s="192"/>
      <c r="Y119" s="192"/>
      <c r="Z119" s="192"/>
      <c r="AA119" s="192"/>
      <c r="AB119" s="192"/>
      <c r="AC119" s="192"/>
      <c r="AD119" s="192"/>
      <c r="AE119" s="192"/>
    </row>
    <row r="120" s="2" customFormat="1" ht="22.8" customHeight="1">
      <c r="A120" s="39"/>
      <c r="B120" s="40"/>
      <c r="C120" s="108" t="s">
        <v>115</v>
      </c>
      <c r="D120" s="41"/>
      <c r="E120" s="41"/>
      <c r="F120" s="41"/>
      <c r="G120" s="41"/>
      <c r="H120" s="41"/>
      <c r="I120" s="41"/>
      <c r="J120" s="199">
        <f>BK120</f>
        <v>0</v>
      </c>
      <c r="K120" s="41"/>
      <c r="L120" s="45"/>
      <c r="M120" s="104"/>
      <c r="N120" s="200"/>
      <c r="O120" s="105"/>
      <c r="P120" s="201">
        <f>P121</f>
        <v>0</v>
      </c>
      <c r="Q120" s="105"/>
      <c r="R120" s="201">
        <f>R121</f>
        <v>28.036999999999999</v>
      </c>
      <c r="S120" s="105"/>
      <c r="T120" s="202">
        <f>T121</f>
        <v>125.72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75</v>
      </c>
      <c r="AU120" s="18" t="s">
        <v>98</v>
      </c>
      <c r="BK120" s="203">
        <f>BK121</f>
        <v>0</v>
      </c>
    </row>
    <row r="121" s="12" customFormat="1" ht="25.92" customHeight="1">
      <c r="A121" s="12"/>
      <c r="B121" s="204"/>
      <c r="C121" s="205"/>
      <c r="D121" s="206" t="s">
        <v>75</v>
      </c>
      <c r="E121" s="207" t="s">
        <v>116</v>
      </c>
      <c r="F121" s="207" t="s">
        <v>117</v>
      </c>
      <c r="G121" s="205"/>
      <c r="H121" s="205"/>
      <c r="I121" s="208"/>
      <c r="J121" s="209">
        <f>BK121</f>
        <v>0</v>
      </c>
      <c r="K121" s="205"/>
      <c r="L121" s="210"/>
      <c r="M121" s="211"/>
      <c r="N121" s="212"/>
      <c r="O121" s="212"/>
      <c r="P121" s="213">
        <f>P122+P166+P182</f>
        <v>0</v>
      </c>
      <c r="Q121" s="212"/>
      <c r="R121" s="213">
        <f>R122+R166+R182</f>
        <v>28.036999999999999</v>
      </c>
      <c r="S121" s="212"/>
      <c r="T121" s="214">
        <f>T122+T166+T182</f>
        <v>125.72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5" t="s">
        <v>84</v>
      </c>
      <c r="AT121" s="216" t="s">
        <v>75</v>
      </c>
      <c r="AU121" s="216" t="s">
        <v>76</v>
      </c>
      <c r="AY121" s="215" t="s">
        <v>118</v>
      </c>
      <c r="BK121" s="217">
        <f>BK122+BK166+BK182</f>
        <v>0</v>
      </c>
    </row>
    <row r="122" s="12" customFormat="1" ht="22.8" customHeight="1">
      <c r="A122" s="12"/>
      <c r="B122" s="204"/>
      <c r="C122" s="205"/>
      <c r="D122" s="206" t="s">
        <v>75</v>
      </c>
      <c r="E122" s="218" t="s">
        <v>84</v>
      </c>
      <c r="F122" s="218" t="s">
        <v>119</v>
      </c>
      <c r="G122" s="205"/>
      <c r="H122" s="205"/>
      <c r="I122" s="208"/>
      <c r="J122" s="219">
        <f>BK122</f>
        <v>0</v>
      </c>
      <c r="K122" s="205"/>
      <c r="L122" s="210"/>
      <c r="M122" s="211"/>
      <c r="N122" s="212"/>
      <c r="O122" s="212"/>
      <c r="P122" s="213">
        <f>SUM(P123:P165)</f>
        <v>0</v>
      </c>
      <c r="Q122" s="212"/>
      <c r="R122" s="213">
        <f>SUM(R123:R165)</f>
        <v>28.036999999999999</v>
      </c>
      <c r="S122" s="212"/>
      <c r="T122" s="214">
        <f>SUM(T123:T165)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5" t="s">
        <v>84</v>
      </c>
      <c r="AT122" s="216" t="s">
        <v>75</v>
      </c>
      <c r="AU122" s="216" t="s">
        <v>84</v>
      </c>
      <c r="AY122" s="215" t="s">
        <v>118</v>
      </c>
      <c r="BK122" s="217">
        <f>SUM(BK123:BK165)</f>
        <v>0</v>
      </c>
    </row>
    <row r="123" s="2" customFormat="1" ht="37.8" customHeight="1">
      <c r="A123" s="39"/>
      <c r="B123" s="40"/>
      <c r="C123" s="220" t="s">
        <v>84</v>
      </c>
      <c r="D123" s="220" t="s">
        <v>120</v>
      </c>
      <c r="E123" s="221" t="s">
        <v>121</v>
      </c>
      <c r="F123" s="222" t="s">
        <v>122</v>
      </c>
      <c r="G123" s="223" t="s">
        <v>123</v>
      </c>
      <c r="H123" s="224">
        <v>1052.816</v>
      </c>
      <c r="I123" s="225"/>
      <c r="J123" s="226">
        <f>ROUND(I123*H123,2)</f>
        <v>0</v>
      </c>
      <c r="K123" s="227"/>
      <c r="L123" s="45"/>
      <c r="M123" s="228" t="s">
        <v>1</v>
      </c>
      <c r="N123" s="229" t="s">
        <v>41</v>
      </c>
      <c r="O123" s="92"/>
      <c r="P123" s="230">
        <f>O123*H123</f>
        <v>0</v>
      </c>
      <c r="Q123" s="230">
        <v>0</v>
      </c>
      <c r="R123" s="230">
        <f>Q123*H123</f>
        <v>0</v>
      </c>
      <c r="S123" s="230">
        <v>0</v>
      </c>
      <c r="T123" s="231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32" t="s">
        <v>124</v>
      </c>
      <c r="AT123" s="232" t="s">
        <v>120</v>
      </c>
      <c r="AU123" s="232" t="s">
        <v>86</v>
      </c>
      <c r="AY123" s="18" t="s">
        <v>118</v>
      </c>
      <c r="BE123" s="233">
        <f>IF(N123="základní",J123,0)</f>
        <v>0</v>
      </c>
      <c r="BF123" s="233">
        <f>IF(N123="snížená",J123,0)</f>
        <v>0</v>
      </c>
      <c r="BG123" s="233">
        <f>IF(N123="zákl. přenesená",J123,0)</f>
        <v>0</v>
      </c>
      <c r="BH123" s="233">
        <f>IF(N123="sníž. přenesená",J123,0)</f>
        <v>0</v>
      </c>
      <c r="BI123" s="233">
        <f>IF(N123="nulová",J123,0)</f>
        <v>0</v>
      </c>
      <c r="BJ123" s="18" t="s">
        <v>84</v>
      </c>
      <c r="BK123" s="233">
        <f>ROUND(I123*H123,2)</f>
        <v>0</v>
      </c>
      <c r="BL123" s="18" t="s">
        <v>124</v>
      </c>
      <c r="BM123" s="232" t="s">
        <v>125</v>
      </c>
    </row>
    <row r="124" s="13" customFormat="1">
      <c r="A124" s="13"/>
      <c r="B124" s="234"/>
      <c r="C124" s="235"/>
      <c r="D124" s="236" t="s">
        <v>126</v>
      </c>
      <c r="E124" s="237" t="s">
        <v>1</v>
      </c>
      <c r="F124" s="238" t="s">
        <v>127</v>
      </c>
      <c r="G124" s="235"/>
      <c r="H124" s="237" t="s">
        <v>1</v>
      </c>
      <c r="I124" s="239"/>
      <c r="J124" s="235"/>
      <c r="K124" s="235"/>
      <c r="L124" s="240"/>
      <c r="M124" s="241"/>
      <c r="N124" s="242"/>
      <c r="O124" s="242"/>
      <c r="P124" s="242"/>
      <c r="Q124" s="242"/>
      <c r="R124" s="242"/>
      <c r="S124" s="242"/>
      <c r="T124" s="24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4" t="s">
        <v>126</v>
      </c>
      <c r="AU124" s="244" t="s">
        <v>86</v>
      </c>
      <c r="AV124" s="13" t="s">
        <v>84</v>
      </c>
      <c r="AW124" s="13" t="s">
        <v>32</v>
      </c>
      <c r="AX124" s="13" t="s">
        <v>76</v>
      </c>
      <c r="AY124" s="244" t="s">
        <v>118</v>
      </c>
    </row>
    <row r="125" s="14" customFormat="1">
      <c r="A125" s="14"/>
      <c r="B125" s="245"/>
      <c r="C125" s="246"/>
      <c r="D125" s="236" t="s">
        <v>126</v>
      </c>
      <c r="E125" s="247" t="s">
        <v>1</v>
      </c>
      <c r="F125" s="248" t="s">
        <v>128</v>
      </c>
      <c r="G125" s="246"/>
      <c r="H125" s="249">
        <v>305</v>
      </c>
      <c r="I125" s="250"/>
      <c r="J125" s="246"/>
      <c r="K125" s="246"/>
      <c r="L125" s="251"/>
      <c r="M125" s="252"/>
      <c r="N125" s="253"/>
      <c r="O125" s="253"/>
      <c r="P125" s="253"/>
      <c r="Q125" s="253"/>
      <c r="R125" s="253"/>
      <c r="S125" s="253"/>
      <c r="T125" s="25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5" t="s">
        <v>126</v>
      </c>
      <c r="AU125" s="255" t="s">
        <v>86</v>
      </c>
      <c r="AV125" s="14" t="s">
        <v>86</v>
      </c>
      <c r="AW125" s="14" t="s">
        <v>32</v>
      </c>
      <c r="AX125" s="14" t="s">
        <v>76</v>
      </c>
      <c r="AY125" s="255" t="s">
        <v>118</v>
      </c>
    </row>
    <row r="126" s="14" customFormat="1">
      <c r="A126" s="14"/>
      <c r="B126" s="245"/>
      <c r="C126" s="246"/>
      <c r="D126" s="236" t="s">
        <v>126</v>
      </c>
      <c r="E126" s="247" t="s">
        <v>1</v>
      </c>
      <c r="F126" s="248" t="s">
        <v>129</v>
      </c>
      <c r="G126" s="246"/>
      <c r="H126" s="249">
        <v>269</v>
      </c>
      <c r="I126" s="250"/>
      <c r="J126" s="246"/>
      <c r="K126" s="246"/>
      <c r="L126" s="251"/>
      <c r="M126" s="252"/>
      <c r="N126" s="253"/>
      <c r="O126" s="253"/>
      <c r="P126" s="253"/>
      <c r="Q126" s="253"/>
      <c r="R126" s="253"/>
      <c r="S126" s="253"/>
      <c r="T126" s="25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5" t="s">
        <v>126</v>
      </c>
      <c r="AU126" s="255" t="s">
        <v>86</v>
      </c>
      <c r="AV126" s="14" t="s">
        <v>86</v>
      </c>
      <c r="AW126" s="14" t="s">
        <v>32</v>
      </c>
      <c r="AX126" s="14" t="s">
        <v>76</v>
      </c>
      <c r="AY126" s="255" t="s">
        <v>118</v>
      </c>
    </row>
    <row r="127" s="15" customFormat="1">
      <c r="A127" s="15"/>
      <c r="B127" s="256"/>
      <c r="C127" s="257"/>
      <c r="D127" s="236" t="s">
        <v>126</v>
      </c>
      <c r="E127" s="258" t="s">
        <v>1</v>
      </c>
      <c r="F127" s="259" t="s">
        <v>130</v>
      </c>
      <c r="G127" s="257"/>
      <c r="H127" s="260">
        <v>574</v>
      </c>
      <c r="I127" s="261"/>
      <c r="J127" s="257"/>
      <c r="K127" s="257"/>
      <c r="L127" s="262"/>
      <c r="M127" s="263"/>
      <c r="N127" s="264"/>
      <c r="O127" s="264"/>
      <c r="P127" s="264"/>
      <c r="Q127" s="264"/>
      <c r="R127" s="264"/>
      <c r="S127" s="264"/>
      <c r="T127" s="26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6" t="s">
        <v>126</v>
      </c>
      <c r="AU127" s="266" t="s">
        <v>86</v>
      </c>
      <c r="AV127" s="15" t="s">
        <v>131</v>
      </c>
      <c r="AW127" s="15" t="s">
        <v>32</v>
      </c>
      <c r="AX127" s="15" t="s">
        <v>76</v>
      </c>
      <c r="AY127" s="266" t="s">
        <v>118</v>
      </c>
    </row>
    <row r="128" s="13" customFormat="1">
      <c r="A128" s="13"/>
      <c r="B128" s="234"/>
      <c r="C128" s="235"/>
      <c r="D128" s="236" t="s">
        <v>126</v>
      </c>
      <c r="E128" s="237" t="s">
        <v>1</v>
      </c>
      <c r="F128" s="238" t="s">
        <v>132</v>
      </c>
      <c r="G128" s="235"/>
      <c r="H128" s="237" t="s">
        <v>1</v>
      </c>
      <c r="I128" s="239"/>
      <c r="J128" s="235"/>
      <c r="K128" s="235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126</v>
      </c>
      <c r="AU128" s="244" t="s">
        <v>86</v>
      </c>
      <c r="AV128" s="13" t="s">
        <v>84</v>
      </c>
      <c r="AW128" s="13" t="s">
        <v>32</v>
      </c>
      <c r="AX128" s="13" t="s">
        <v>76</v>
      </c>
      <c r="AY128" s="244" t="s">
        <v>118</v>
      </c>
    </row>
    <row r="129" s="14" customFormat="1">
      <c r="A129" s="14"/>
      <c r="B129" s="245"/>
      <c r="C129" s="246"/>
      <c r="D129" s="236" t="s">
        <v>126</v>
      </c>
      <c r="E129" s="247" t="s">
        <v>1</v>
      </c>
      <c r="F129" s="248" t="s">
        <v>133</v>
      </c>
      <c r="G129" s="246"/>
      <c r="H129" s="249">
        <v>301.536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5" t="s">
        <v>126</v>
      </c>
      <c r="AU129" s="255" t="s">
        <v>86</v>
      </c>
      <c r="AV129" s="14" t="s">
        <v>86</v>
      </c>
      <c r="AW129" s="14" t="s">
        <v>32</v>
      </c>
      <c r="AX129" s="14" t="s">
        <v>76</v>
      </c>
      <c r="AY129" s="255" t="s">
        <v>118</v>
      </c>
    </row>
    <row r="130" s="15" customFormat="1">
      <c r="A130" s="15"/>
      <c r="B130" s="256"/>
      <c r="C130" s="257"/>
      <c r="D130" s="236" t="s">
        <v>126</v>
      </c>
      <c r="E130" s="258" t="s">
        <v>1</v>
      </c>
      <c r="F130" s="259" t="s">
        <v>130</v>
      </c>
      <c r="G130" s="257"/>
      <c r="H130" s="260">
        <v>301.536</v>
      </c>
      <c r="I130" s="261"/>
      <c r="J130" s="257"/>
      <c r="K130" s="257"/>
      <c r="L130" s="262"/>
      <c r="M130" s="263"/>
      <c r="N130" s="264"/>
      <c r="O130" s="264"/>
      <c r="P130" s="264"/>
      <c r="Q130" s="264"/>
      <c r="R130" s="264"/>
      <c r="S130" s="264"/>
      <c r="T130" s="265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66" t="s">
        <v>126</v>
      </c>
      <c r="AU130" s="266" t="s">
        <v>86</v>
      </c>
      <c r="AV130" s="15" t="s">
        <v>131</v>
      </c>
      <c r="AW130" s="15" t="s">
        <v>32</v>
      </c>
      <c r="AX130" s="15" t="s">
        <v>76</v>
      </c>
      <c r="AY130" s="266" t="s">
        <v>118</v>
      </c>
    </row>
    <row r="131" s="13" customFormat="1">
      <c r="A131" s="13"/>
      <c r="B131" s="234"/>
      <c r="C131" s="235"/>
      <c r="D131" s="236" t="s">
        <v>126</v>
      </c>
      <c r="E131" s="237" t="s">
        <v>1</v>
      </c>
      <c r="F131" s="238" t="s">
        <v>134</v>
      </c>
      <c r="G131" s="235"/>
      <c r="H131" s="237" t="s">
        <v>1</v>
      </c>
      <c r="I131" s="239"/>
      <c r="J131" s="235"/>
      <c r="K131" s="235"/>
      <c r="L131" s="240"/>
      <c r="M131" s="241"/>
      <c r="N131" s="242"/>
      <c r="O131" s="242"/>
      <c r="P131" s="242"/>
      <c r="Q131" s="242"/>
      <c r="R131" s="242"/>
      <c r="S131" s="242"/>
      <c r="T131" s="24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4" t="s">
        <v>126</v>
      </c>
      <c r="AU131" s="244" t="s">
        <v>86</v>
      </c>
      <c r="AV131" s="13" t="s">
        <v>84</v>
      </c>
      <c r="AW131" s="13" t="s">
        <v>32</v>
      </c>
      <c r="AX131" s="13" t="s">
        <v>76</v>
      </c>
      <c r="AY131" s="244" t="s">
        <v>118</v>
      </c>
    </row>
    <row r="132" s="14" customFormat="1">
      <c r="A132" s="14"/>
      <c r="B132" s="245"/>
      <c r="C132" s="246"/>
      <c r="D132" s="236" t="s">
        <v>126</v>
      </c>
      <c r="E132" s="247" t="s">
        <v>1</v>
      </c>
      <c r="F132" s="248" t="s">
        <v>135</v>
      </c>
      <c r="G132" s="246"/>
      <c r="H132" s="249">
        <v>177.28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5" t="s">
        <v>126</v>
      </c>
      <c r="AU132" s="255" t="s">
        <v>86</v>
      </c>
      <c r="AV132" s="14" t="s">
        <v>86</v>
      </c>
      <c r="AW132" s="14" t="s">
        <v>32</v>
      </c>
      <c r="AX132" s="14" t="s">
        <v>76</v>
      </c>
      <c r="AY132" s="255" t="s">
        <v>118</v>
      </c>
    </row>
    <row r="133" s="15" customFormat="1">
      <c r="A133" s="15"/>
      <c r="B133" s="256"/>
      <c r="C133" s="257"/>
      <c r="D133" s="236" t="s">
        <v>126</v>
      </c>
      <c r="E133" s="258" t="s">
        <v>1</v>
      </c>
      <c r="F133" s="259" t="s">
        <v>130</v>
      </c>
      <c r="G133" s="257"/>
      <c r="H133" s="260">
        <v>177.28</v>
      </c>
      <c r="I133" s="261"/>
      <c r="J133" s="257"/>
      <c r="K133" s="257"/>
      <c r="L133" s="262"/>
      <c r="M133" s="263"/>
      <c r="N133" s="264"/>
      <c r="O133" s="264"/>
      <c r="P133" s="264"/>
      <c r="Q133" s="264"/>
      <c r="R133" s="264"/>
      <c r="S133" s="264"/>
      <c r="T133" s="265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6" t="s">
        <v>126</v>
      </c>
      <c r="AU133" s="266" t="s">
        <v>86</v>
      </c>
      <c r="AV133" s="15" t="s">
        <v>131</v>
      </c>
      <c r="AW133" s="15" t="s">
        <v>32</v>
      </c>
      <c r="AX133" s="15" t="s">
        <v>76</v>
      </c>
      <c r="AY133" s="266" t="s">
        <v>118</v>
      </c>
    </row>
    <row r="134" s="16" customFormat="1">
      <c r="A134" s="16"/>
      <c r="B134" s="267"/>
      <c r="C134" s="268"/>
      <c r="D134" s="236" t="s">
        <v>126</v>
      </c>
      <c r="E134" s="269" t="s">
        <v>1</v>
      </c>
      <c r="F134" s="270" t="s">
        <v>136</v>
      </c>
      <c r="G134" s="268"/>
      <c r="H134" s="271">
        <v>1052.816</v>
      </c>
      <c r="I134" s="272"/>
      <c r="J134" s="268"/>
      <c r="K134" s="268"/>
      <c r="L134" s="273"/>
      <c r="M134" s="274"/>
      <c r="N134" s="275"/>
      <c r="O134" s="275"/>
      <c r="P134" s="275"/>
      <c r="Q134" s="275"/>
      <c r="R134" s="275"/>
      <c r="S134" s="275"/>
      <c r="T134" s="276"/>
      <c r="U134" s="16"/>
      <c r="V134" s="16"/>
      <c r="W134" s="16"/>
      <c r="X134" s="16"/>
      <c r="Y134" s="16"/>
      <c r="Z134" s="16"/>
      <c r="AA134" s="16"/>
      <c r="AB134" s="16"/>
      <c r="AC134" s="16"/>
      <c r="AD134" s="16"/>
      <c r="AE134" s="16"/>
      <c r="AT134" s="277" t="s">
        <v>126</v>
      </c>
      <c r="AU134" s="277" t="s">
        <v>86</v>
      </c>
      <c r="AV134" s="16" t="s">
        <v>124</v>
      </c>
      <c r="AW134" s="16" t="s">
        <v>32</v>
      </c>
      <c r="AX134" s="16" t="s">
        <v>84</v>
      </c>
      <c r="AY134" s="277" t="s">
        <v>118</v>
      </c>
    </row>
    <row r="135" s="2" customFormat="1" ht="62.7" customHeight="1">
      <c r="A135" s="39"/>
      <c r="B135" s="40"/>
      <c r="C135" s="220" t="s">
        <v>86</v>
      </c>
      <c r="D135" s="220" t="s">
        <v>120</v>
      </c>
      <c r="E135" s="221" t="s">
        <v>137</v>
      </c>
      <c r="F135" s="222" t="s">
        <v>138</v>
      </c>
      <c r="G135" s="223" t="s">
        <v>123</v>
      </c>
      <c r="H135" s="224">
        <v>2105.6320000000001</v>
      </c>
      <c r="I135" s="225"/>
      <c r="J135" s="226">
        <f>ROUND(I135*H135,2)</f>
        <v>0</v>
      </c>
      <c r="K135" s="227"/>
      <c r="L135" s="45"/>
      <c r="M135" s="228" t="s">
        <v>1</v>
      </c>
      <c r="N135" s="229" t="s">
        <v>41</v>
      </c>
      <c r="O135" s="92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2" t="s">
        <v>124</v>
      </c>
      <c r="AT135" s="232" t="s">
        <v>120</v>
      </c>
      <c r="AU135" s="232" t="s">
        <v>86</v>
      </c>
      <c r="AY135" s="18" t="s">
        <v>118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8" t="s">
        <v>84</v>
      </c>
      <c r="BK135" s="233">
        <f>ROUND(I135*H135,2)</f>
        <v>0</v>
      </c>
      <c r="BL135" s="18" t="s">
        <v>124</v>
      </c>
      <c r="BM135" s="232" t="s">
        <v>139</v>
      </c>
    </row>
    <row r="136" s="13" customFormat="1">
      <c r="A136" s="13"/>
      <c r="B136" s="234"/>
      <c r="C136" s="235"/>
      <c r="D136" s="236" t="s">
        <v>126</v>
      </c>
      <c r="E136" s="237" t="s">
        <v>1</v>
      </c>
      <c r="F136" s="238" t="s">
        <v>140</v>
      </c>
      <c r="G136" s="235"/>
      <c r="H136" s="237" t="s">
        <v>1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126</v>
      </c>
      <c r="AU136" s="244" t="s">
        <v>86</v>
      </c>
      <c r="AV136" s="13" t="s">
        <v>84</v>
      </c>
      <c r="AW136" s="13" t="s">
        <v>32</v>
      </c>
      <c r="AX136" s="13" t="s">
        <v>76</v>
      </c>
      <c r="AY136" s="244" t="s">
        <v>118</v>
      </c>
    </row>
    <row r="137" s="13" customFormat="1">
      <c r="A137" s="13"/>
      <c r="B137" s="234"/>
      <c r="C137" s="235"/>
      <c r="D137" s="236" t="s">
        <v>126</v>
      </c>
      <c r="E137" s="237" t="s">
        <v>1</v>
      </c>
      <c r="F137" s="238" t="s">
        <v>141</v>
      </c>
      <c r="G137" s="235"/>
      <c r="H137" s="237" t="s">
        <v>1</v>
      </c>
      <c r="I137" s="239"/>
      <c r="J137" s="235"/>
      <c r="K137" s="235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126</v>
      </c>
      <c r="AU137" s="244" t="s">
        <v>86</v>
      </c>
      <c r="AV137" s="13" t="s">
        <v>84</v>
      </c>
      <c r="AW137" s="13" t="s">
        <v>32</v>
      </c>
      <c r="AX137" s="13" t="s">
        <v>76</v>
      </c>
      <c r="AY137" s="244" t="s">
        <v>118</v>
      </c>
    </row>
    <row r="138" s="14" customFormat="1">
      <c r="A138" s="14"/>
      <c r="B138" s="245"/>
      <c r="C138" s="246"/>
      <c r="D138" s="236" t="s">
        <v>126</v>
      </c>
      <c r="E138" s="247" t="s">
        <v>1</v>
      </c>
      <c r="F138" s="248" t="s">
        <v>142</v>
      </c>
      <c r="G138" s="246"/>
      <c r="H138" s="249">
        <v>2105.6320000000001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5" t="s">
        <v>126</v>
      </c>
      <c r="AU138" s="255" t="s">
        <v>86</v>
      </c>
      <c r="AV138" s="14" t="s">
        <v>86</v>
      </c>
      <c r="AW138" s="14" t="s">
        <v>32</v>
      </c>
      <c r="AX138" s="14" t="s">
        <v>84</v>
      </c>
      <c r="AY138" s="255" t="s">
        <v>118</v>
      </c>
    </row>
    <row r="139" s="2" customFormat="1" ht="37.8" customHeight="1">
      <c r="A139" s="39"/>
      <c r="B139" s="40"/>
      <c r="C139" s="220" t="s">
        <v>131</v>
      </c>
      <c r="D139" s="220" t="s">
        <v>120</v>
      </c>
      <c r="E139" s="221" t="s">
        <v>143</v>
      </c>
      <c r="F139" s="222" t="s">
        <v>144</v>
      </c>
      <c r="G139" s="223" t="s">
        <v>123</v>
      </c>
      <c r="H139" s="224">
        <v>1052.816</v>
      </c>
      <c r="I139" s="225"/>
      <c r="J139" s="226">
        <f>ROUND(I139*H139,2)</f>
        <v>0</v>
      </c>
      <c r="K139" s="227"/>
      <c r="L139" s="45"/>
      <c r="M139" s="228" t="s">
        <v>1</v>
      </c>
      <c r="N139" s="229" t="s">
        <v>41</v>
      </c>
      <c r="O139" s="92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2" t="s">
        <v>124</v>
      </c>
      <c r="AT139" s="232" t="s">
        <v>120</v>
      </c>
      <c r="AU139" s="232" t="s">
        <v>86</v>
      </c>
      <c r="AY139" s="18" t="s">
        <v>118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8" t="s">
        <v>84</v>
      </c>
      <c r="BK139" s="233">
        <f>ROUND(I139*H139,2)</f>
        <v>0</v>
      </c>
      <c r="BL139" s="18" t="s">
        <v>124</v>
      </c>
      <c r="BM139" s="232" t="s">
        <v>145</v>
      </c>
    </row>
    <row r="140" s="13" customFormat="1">
      <c r="A140" s="13"/>
      <c r="B140" s="234"/>
      <c r="C140" s="235"/>
      <c r="D140" s="236" t="s">
        <v>126</v>
      </c>
      <c r="E140" s="237" t="s">
        <v>1</v>
      </c>
      <c r="F140" s="238" t="s">
        <v>146</v>
      </c>
      <c r="G140" s="235"/>
      <c r="H140" s="237" t="s">
        <v>1</v>
      </c>
      <c r="I140" s="239"/>
      <c r="J140" s="235"/>
      <c r="K140" s="235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126</v>
      </c>
      <c r="AU140" s="244" t="s">
        <v>86</v>
      </c>
      <c r="AV140" s="13" t="s">
        <v>84</v>
      </c>
      <c r="AW140" s="13" t="s">
        <v>32</v>
      </c>
      <c r="AX140" s="13" t="s">
        <v>76</v>
      </c>
      <c r="AY140" s="244" t="s">
        <v>118</v>
      </c>
    </row>
    <row r="141" s="14" customFormat="1">
      <c r="A141" s="14"/>
      <c r="B141" s="245"/>
      <c r="C141" s="246"/>
      <c r="D141" s="236" t="s">
        <v>126</v>
      </c>
      <c r="E141" s="247" t="s">
        <v>1</v>
      </c>
      <c r="F141" s="248" t="s">
        <v>147</v>
      </c>
      <c r="G141" s="246"/>
      <c r="H141" s="249">
        <v>1052.816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5" t="s">
        <v>126</v>
      </c>
      <c r="AU141" s="255" t="s">
        <v>86</v>
      </c>
      <c r="AV141" s="14" t="s">
        <v>86</v>
      </c>
      <c r="AW141" s="14" t="s">
        <v>32</v>
      </c>
      <c r="AX141" s="14" t="s">
        <v>84</v>
      </c>
      <c r="AY141" s="255" t="s">
        <v>118</v>
      </c>
    </row>
    <row r="142" s="2" customFormat="1" ht="44.25" customHeight="1">
      <c r="A142" s="39"/>
      <c r="B142" s="40"/>
      <c r="C142" s="220" t="s">
        <v>124</v>
      </c>
      <c r="D142" s="220" t="s">
        <v>120</v>
      </c>
      <c r="E142" s="221" t="s">
        <v>148</v>
      </c>
      <c r="F142" s="222" t="s">
        <v>149</v>
      </c>
      <c r="G142" s="223" t="s">
        <v>123</v>
      </c>
      <c r="H142" s="224">
        <v>1052.816</v>
      </c>
      <c r="I142" s="225"/>
      <c r="J142" s="226">
        <f>ROUND(I142*H142,2)</f>
        <v>0</v>
      </c>
      <c r="K142" s="227"/>
      <c r="L142" s="45"/>
      <c r="M142" s="228" t="s">
        <v>1</v>
      </c>
      <c r="N142" s="229" t="s">
        <v>41</v>
      </c>
      <c r="O142" s="92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2" t="s">
        <v>124</v>
      </c>
      <c r="AT142" s="232" t="s">
        <v>120</v>
      </c>
      <c r="AU142" s="232" t="s">
        <v>86</v>
      </c>
      <c r="AY142" s="18" t="s">
        <v>118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8" t="s">
        <v>84</v>
      </c>
      <c r="BK142" s="233">
        <f>ROUND(I142*H142,2)</f>
        <v>0</v>
      </c>
      <c r="BL142" s="18" t="s">
        <v>124</v>
      </c>
      <c r="BM142" s="232" t="s">
        <v>150</v>
      </c>
    </row>
    <row r="143" s="14" customFormat="1">
      <c r="A143" s="14"/>
      <c r="B143" s="245"/>
      <c r="C143" s="246"/>
      <c r="D143" s="236" t="s">
        <v>126</v>
      </c>
      <c r="E143" s="247" t="s">
        <v>1</v>
      </c>
      <c r="F143" s="248" t="s">
        <v>147</v>
      </c>
      <c r="G143" s="246"/>
      <c r="H143" s="249">
        <v>1052.816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5" t="s">
        <v>126</v>
      </c>
      <c r="AU143" s="255" t="s">
        <v>86</v>
      </c>
      <c r="AV143" s="14" t="s">
        <v>86</v>
      </c>
      <c r="AW143" s="14" t="s">
        <v>32</v>
      </c>
      <c r="AX143" s="14" t="s">
        <v>84</v>
      </c>
      <c r="AY143" s="255" t="s">
        <v>118</v>
      </c>
    </row>
    <row r="144" s="2" customFormat="1" ht="49.05" customHeight="1">
      <c r="A144" s="39"/>
      <c r="B144" s="40"/>
      <c r="C144" s="220" t="s">
        <v>151</v>
      </c>
      <c r="D144" s="220" t="s">
        <v>120</v>
      </c>
      <c r="E144" s="221" t="s">
        <v>152</v>
      </c>
      <c r="F144" s="222" t="s">
        <v>153</v>
      </c>
      <c r="G144" s="223" t="s">
        <v>123</v>
      </c>
      <c r="H144" s="224">
        <v>463.416</v>
      </c>
      <c r="I144" s="225"/>
      <c r="J144" s="226">
        <f>ROUND(I144*H144,2)</f>
        <v>0</v>
      </c>
      <c r="K144" s="227"/>
      <c r="L144" s="45"/>
      <c r="M144" s="228" t="s">
        <v>1</v>
      </c>
      <c r="N144" s="229" t="s">
        <v>41</v>
      </c>
      <c r="O144" s="92"/>
      <c r="P144" s="230">
        <f>O144*H144</f>
        <v>0</v>
      </c>
      <c r="Q144" s="230">
        <v>0</v>
      </c>
      <c r="R144" s="230">
        <f>Q144*H144</f>
        <v>0</v>
      </c>
      <c r="S144" s="230">
        <v>0</v>
      </c>
      <c r="T144" s="231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2" t="s">
        <v>124</v>
      </c>
      <c r="AT144" s="232" t="s">
        <v>120</v>
      </c>
      <c r="AU144" s="232" t="s">
        <v>86</v>
      </c>
      <c r="AY144" s="18" t="s">
        <v>118</v>
      </c>
      <c r="BE144" s="233">
        <f>IF(N144="základní",J144,0)</f>
        <v>0</v>
      </c>
      <c r="BF144" s="233">
        <f>IF(N144="snížená",J144,0)</f>
        <v>0</v>
      </c>
      <c r="BG144" s="233">
        <f>IF(N144="zákl. přenesená",J144,0)</f>
        <v>0</v>
      </c>
      <c r="BH144" s="233">
        <f>IF(N144="sníž. přenesená",J144,0)</f>
        <v>0</v>
      </c>
      <c r="BI144" s="233">
        <f>IF(N144="nulová",J144,0)</f>
        <v>0</v>
      </c>
      <c r="BJ144" s="18" t="s">
        <v>84</v>
      </c>
      <c r="BK144" s="233">
        <f>ROUND(I144*H144,2)</f>
        <v>0</v>
      </c>
      <c r="BL144" s="18" t="s">
        <v>124</v>
      </c>
      <c r="BM144" s="232" t="s">
        <v>154</v>
      </c>
    </row>
    <row r="145" s="13" customFormat="1">
      <c r="A145" s="13"/>
      <c r="B145" s="234"/>
      <c r="C145" s="235"/>
      <c r="D145" s="236" t="s">
        <v>126</v>
      </c>
      <c r="E145" s="237" t="s">
        <v>1</v>
      </c>
      <c r="F145" s="238" t="s">
        <v>127</v>
      </c>
      <c r="G145" s="235"/>
      <c r="H145" s="237" t="s">
        <v>1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126</v>
      </c>
      <c r="AU145" s="244" t="s">
        <v>86</v>
      </c>
      <c r="AV145" s="13" t="s">
        <v>84</v>
      </c>
      <c r="AW145" s="13" t="s">
        <v>32</v>
      </c>
      <c r="AX145" s="13" t="s">
        <v>76</v>
      </c>
      <c r="AY145" s="244" t="s">
        <v>118</v>
      </c>
    </row>
    <row r="146" s="14" customFormat="1">
      <c r="A146" s="14"/>
      <c r="B146" s="245"/>
      <c r="C146" s="246"/>
      <c r="D146" s="236" t="s">
        <v>126</v>
      </c>
      <c r="E146" s="247" t="s">
        <v>1</v>
      </c>
      <c r="F146" s="248" t="s">
        <v>155</v>
      </c>
      <c r="G146" s="246"/>
      <c r="H146" s="249">
        <v>123</v>
      </c>
      <c r="I146" s="250"/>
      <c r="J146" s="246"/>
      <c r="K146" s="246"/>
      <c r="L146" s="251"/>
      <c r="M146" s="252"/>
      <c r="N146" s="253"/>
      <c r="O146" s="253"/>
      <c r="P146" s="253"/>
      <c r="Q146" s="253"/>
      <c r="R146" s="253"/>
      <c r="S146" s="253"/>
      <c r="T146" s="25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5" t="s">
        <v>126</v>
      </c>
      <c r="AU146" s="255" t="s">
        <v>86</v>
      </c>
      <c r="AV146" s="14" t="s">
        <v>86</v>
      </c>
      <c r="AW146" s="14" t="s">
        <v>32</v>
      </c>
      <c r="AX146" s="14" t="s">
        <v>76</v>
      </c>
      <c r="AY146" s="255" t="s">
        <v>118</v>
      </c>
    </row>
    <row r="147" s="14" customFormat="1">
      <c r="A147" s="14"/>
      <c r="B147" s="245"/>
      <c r="C147" s="246"/>
      <c r="D147" s="236" t="s">
        <v>126</v>
      </c>
      <c r="E147" s="247" t="s">
        <v>1</v>
      </c>
      <c r="F147" s="248" t="s">
        <v>156</v>
      </c>
      <c r="G147" s="246"/>
      <c r="H147" s="249">
        <v>334.416</v>
      </c>
      <c r="I147" s="250"/>
      <c r="J147" s="246"/>
      <c r="K147" s="246"/>
      <c r="L147" s="251"/>
      <c r="M147" s="252"/>
      <c r="N147" s="253"/>
      <c r="O147" s="253"/>
      <c r="P147" s="253"/>
      <c r="Q147" s="253"/>
      <c r="R147" s="253"/>
      <c r="S147" s="253"/>
      <c r="T147" s="25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5" t="s">
        <v>126</v>
      </c>
      <c r="AU147" s="255" t="s">
        <v>86</v>
      </c>
      <c r="AV147" s="14" t="s">
        <v>86</v>
      </c>
      <c r="AW147" s="14" t="s">
        <v>32</v>
      </c>
      <c r="AX147" s="14" t="s">
        <v>76</v>
      </c>
      <c r="AY147" s="255" t="s">
        <v>118</v>
      </c>
    </row>
    <row r="148" s="15" customFormat="1">
      <c r="A148" s="15"/>
      <c r="B148" s="256"/>
      <c r="C148" s="257"/>
      <c r="D148" s="236" t="s">
        <v>126</v>
      </c>
      <c r="E148" s="258" t="s">
        <v>1</v>
      </c>
      <c r="F148" s="259" t="s">
        <v>130</v>
      </c>
      <c r="G148" s="257"/>
      <c r="H148" s="260">
        <v>457.416</v>
      </c>
      <c r="I148" s="261"/>
      <c r="J148" s="257"/>
      <c r="K148" s="257"/>
      <c r="L148" s="262"/>
      <c r="M148" s="263"/>
      <c r="N148" s="264"/>
      <c r="O148" s="264"/>
      <c r="P148" s="264"/>
      <c r="Q148" s="264"/>
      <c r="R148" s="264"/>
      <c r="S148" s="264"/>
      <c r="T148" s="26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6" t="s">
        <v>126</v>
      </c>
      <c r="AU148" s="266" t="s">
        <v>86</v>
      </c>
      <c r="AV148" s="15" t="s">
        <v>131</v>
      </c>
      <c r="AW148" s="15" t="s">
        <v>32</v>
      </c>
      <c r="AX148" s="15" t="s">
        <v>76</v>
      </c>
      <c r="AY148" s="266" t="s">
        <v>118</v>
      </c>
    </row>
    <row r="149" s="13" customFormat="1">
      <c r="A149" s="13"/>
      <c r="B149" s="234"/>
      <c r="C149" s="235"/>
      <c r="D149" s="236" t="s">
        <v>126</v>
      </c>
      <c r="E149" s="237" t="s">
        <v>1</v>
      </c>
      <c r="F149" s="238" t="s">
        <v>134</v>
      </c>
      <c r="G149" s="235"/>
      <c r="H149" s="237" t="s">
        <v>1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126</v>
      </c>
      <c r="AU149" s="244" t="s">
        <v>86</v>
      </c>
      <c r="AV149" s="13" t="s">
        <v>84</v>
      </c>
      <c r="AW149" s="13" t="s">
        <v>32</v>
      </c>
      <c r="AX149" s="13" t="s">
        <v>76</v>
      </c>
      <c r="AY149" s="244" t="s">
        <v>118</v>
      </c>
    </row>
    <row r="150" s="14" customFormat="1">
      <c r="A150" s="14"/>
      <c r="B150" s="245"/>
      <c r="C150" s="246"/>
      <c r="D150" s="236" t="s">
        <v>126</v>
      </c>
      <c r="E150" s="247" t="s">
        <v>1</v>
      </c>
      <c r="F150" s="248" t="s">
        <v>157</v>
      </c>
      <c r="G150" s="246"/>
      <c r="H150" s="249">
        <v>6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5" t="s">
        <v>126</v>
      </c>
      <c r="AU150" s="255" t="s">
        <v>86</v>
      </c>
      <c r="AV150" s="14" t="s">
        <v>86</v>
      </c>
      <c r="AW150" s="14" t="s">
        <v>32</v>
      </c>
      <c r="AX150" s="14" t="s">
        <v>76</v>
      </c>
      <c r="AY150" s="255" t="s">
        <v>118</v>
      </c>
    </row>
    <row r="151" s="15" customFormat="1">
      <c r="A151" s="15"/>
      <c r="B151" s="256"/>
      <c r="C151" s="257"/>
      <c r="D151" s="236" t="s">
        <v>126</v>
      </c>
      <c r="E151" s="258" t="s">
        <v>1</v>
      </c>
      <c r="F151" s="259" t="s">
        <v>130</v>
      </c>
      <c r="G151" s="257"/>
      <c r="H151" s="260">
        <v>6</v>
      </c>
      <c r="I151" s="261"/>
      <c r="J151" s="257"/>
      <c r="K151" s="257"/>
      <c r="L151" s="262"/>
      <c r="M151" s="263"/>
      <c r="N151" s="264"/>
      <c r="O151" s="264"/>
      <c r="P151" s="264"/>
      <c r="Q151" s="264"/>
      <c r="R151" s="264"/>
      <c r="S151" s="264"/>
      <c r="T151" s="26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6" t="s">
        <v>126</v>
      </c>
      <c r="AU151" s="266" t="s">
        <v>86</v>
      </c>
      <c r="AV151" s="15" t="s">
        <v>131</v>
      </c>
      <c r="AW151" s="15" t="s">
        <v>32</v>
      </c>
      <c r="AX151" s="15" t="s">
        <v>76</v>
      </c>
      <c r="AY151" s="266" t="s">
        <v>118</v>
      </c>
    </row>
    <row r="152" s="16" customFormat="1">
      <c r="A152" s="16"/>
      <c r="B152" s="267"/>
      <c r="C152" s="268"/>
      <c r="D152" s="236" t="s">
        <v>126</v>
      </c>
      <c r="E152" s="269" t="s">
        <v>1</v>
      </c>
      <c r="F152" s="270" t="s">
        <v>136</v>
      </c>
      <c r="G152" s="268"/>
      <c r="H152" s="271">
        <v>463.416</v>
      </c>
      <c r="I152" s="272"/>
      <c r="J152" s="268"/>
      <c r="K152" s="268"/>
      <c r="L152" s="273"/>
      <c r="M152" s="274"/>
      <c r="N152" s="275"/>
      <c r="O152" s="275"/>
      <c r="P152" s="275"/>
      <c r="Q152" s="275"/>
      <c r="R152" s="275"/>
      <c r="S152" s="275"/>
      <c r="T152" s="276"/>
      <c r="U152" s="16"/>
      <c r="V152" s="16"/>
      <c r="W152" s="16"/>
      <c r="X152" s="16"/>
      <c r="Y152" s="16"/>
      <c r="Z152" s="16"/>
      <c r="AA152" s="16"/>
      <c r="AB152" s="16"/>
      <c r="AC152" s="16"/>
      <c r="AD152" s="16"/>
      <c r="AE152" s="16"/>
      <c r="AT152" s="277" t="s">
        <v>126</v>
      </c>
      <c r="AU152" s="277" t="s">
        <v>86</v>
      </c>
      <c r="AV152" s="16" t="s">
        <v>124</v>
      </c>
      <c r="AW152" s="16" t="s">
        <v>32</v>
      </c>
      <c r="AX152" s="16" t="s">
        <v>84</v>
      </c>
      <c r="AY152" s="277" t="s">
        <v>118</v>
      </c>
    </row>
    <row r="153" s="2" customFormat="1" ht="55.5" customHeight="1">
      <c r="A153" s="39"/>
      <c r="B153" s="40"/>
      <c r="C153" s="220" t="s">
        <v>158</v>
      </c>
      <c r="D153" s="220" t="s">
        <v>120</v>
      </c>
      <c r="E153" s="221" t="s">
        <v>159</v>
      </c>
      <c r="F153" s="222" t="s">
        <v>160</v>
      </c>
      <c r="G153" s="223" t="s">
        <v>123</v>
      </c>
      <c r="H153" s="224">
        <v>463.416</v>
      </c>
      <c r="I153" s="225"/>
      <c r="J153" s="226">
        <f>ROUND(I153*H153,2)</f>
        <v>0</v>
      </c>
      <c r="K153" s="227"/>
      <c r="L153" s="45"/>
      <c r="M153" s="228" t="s">
        <v>1</v>
      </c>
      <c r="N153" s="229" t="s">
        <v>41</v>
      </c>
      <c r="O153" s="92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2" t="s">
        <v>124</v>
      </c>
      <c r="AT153" s="232" t="s">
        <v>120</v>
      </c>
      <c r="AU153" s="232" t="s">
        <v>86</v>
      </c>
      <c r="AY153" s="18" t="s">
        <v>118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8" t="s">
        <v>84</v>
      </c>
      <c r="BK153" s="233">
        <f>ROUND(I153*H153,2)</f>
        <v>0</v>
      </c>
      <c r="BL153" s="18" t="s">
        <v>124</v>
      </c>
      <c r="BM153" s="232" t="s">
        <v>161</v>
      </c>
    </row>
    <row r="154" s="14" customFormat="1">
      <c r="A154" s="14"/>
      <c r="B154" s="245"/>
      <c r="C154" s="246"/>
      <c r="D154" s="236" t="s">
        <v>126</v>
      </c>
      <c r="E154" s="247" t="s">
        <v>1</v>
      </c>
      <c r="F154" s="248" t="s">
        <v>162</v>
      </c>
      <c r="G154" s="246"/>
      <c r="H154" s="249">
        <v>463.416</v>
      </c>
      <c r="I154" s="250"/>
      <c r="J154" s="246"/>
      <c r="K154" s="246"/>
      <c r="L154" s="251"/>
      <c r="M154" s="252"/>
      <c r="N154" s="253"/>
      <c r="O154" s="253"/>
      <c r="P154" s="253"/>
      <c r="Q154" s="253"/>
      <c r="R154" s="253"/>
      <c r="S154" s="253"/>
      <c r="T154" s="25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5" t="s">
        <v>126</v>
      </c>
      <c r="AU154" s="255" t="s">
        <v>86</v>
      </c>
      <c r="AV154" s="14" t="s">
        <v>86</v>
      </c>
      <c r="AW154" s="14" t="s">
        <v>32</v>
      </c>
      <c r="AX154" s="14" t="s">
        <v>84</v>
      </c>
      <c r="AY154" s="255" t="s">
        <v>118</v>
      </c>
    </row>
    <row r="155" s="2" customFormat="1" ht="21.75" customHeight="1">
      <c r="A155" s="39"/>
      <c r="B155" s="40"/>
      <c r="C155" s="278" t="s">
        <v>163</v>
      </c>
      <c r="D155" s="278" t="s">
        <v>164</v>
      </c>
      <c r="E155" s="279" t="s">
        <v>165</v>
      </c>
      <c r="F155" s="280" t="s">
        <v>166</v>
      </c>
      <c r="G155" s="281" t="s">
        <v>167</v>
      </c>
      <c r="H155" s="282">
        <v>28.036999999999999</v>
      </c>
      <c r="I155" s="283"/>
      <c r="J155" s="284">
        <f>ROUND(I155*H155,2)</f>
        <v>0</v>
      </c>
      <c r="K155" s="285"/>
      <c r="L155" s="286"/>
      <c r="M155" s="287" t="s">
        <v>1</v>
      </c>
      <c r="N155" s="288" t="s">
        <v>41</v>
      </c>
      <c r="O155" s="92"/>
      <c r="P155" s="230">
        <f>O155*H155</f>
        <v>0</v>
      </c>
      <c r="Q155" s="230">
        <v>1</v>
      </c>
      <c r="R155" s="230">
        <f>Q155*H155</f>
        <v>28.036999999999999</v>
      </c>
      <c r="S155" s="230">
        <v>0</v>
      </c>
      <c r="T155" s="23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2" t="s">
        <v>168</v>
      </c>
      <c r="AT155" s="232" t="s">
        <v>164</v>
      </c>
      <c r="AU155" s="232" t="s">
        <v>86</v>
      </c>
      <c r="AY155" s="18" t="s">
        <v>118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8" t="s">
        <v>84</v>
      </c>
      <c r="BK155" s="233">
        <f>ROUND(I155*H155,2)</f>
        <v>0</v>
      </c>
      <c r="BL155" s="18" t="s">
        <v>124</v>
      </c>
      <c r="BM155" s="232" t="s">
        <v>169</v>
      </c>
    </row>
    <row r="156" s="13" customFormat="1">
      <c r="A156" s="13"/>
      <c r="B156" s="234"/>
      <c r="C156" s="235"/>
      <c r="D156" s="236" t="s">
        <v>126</v>
      </c>
      <c r="E156" s="237" t="s">
        <v>1</v>
      </c>
      <c r="F156" s="238" t="s">
        <v>170</v>
      </c>
      <c r="G156" s="235"/>
      <c r="H156" s="237" t="s">
        <v>1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126</v>
      </c>
      <c r="AU156" s="244" t="s">
        <v>86</v>
      </c>
      <c r="AV156" s="13" t="s">
        <v>84</v>
      </c>
      <c r="AW156" s="13" t="s">
        <v>32</v>
      </c>
      <c r="AX156" s="13" t="s">
        <v>76</v>
      </c>
      <c r="AY156" s="244" t="s">
        <v>118</v>
      </c>
    </row>
    <row r="157" s="14" customFormat="1">
      <c r="A157" s="14"/>
      <c r="B157" s="245"/>
      <c r="C157" s="246"/>
      <c r="D157" s="236" t="s">
        <v>126</v>
      </c>
      <c r="E157" s="247" t="s">
        <v>1</v>
      </c>
      <c r="F157" s="248" t="s">
        <v>171</v>
      </c>
      <c r="G157" s="246"/>
      <c r="H157" s="249">
        <v>25.488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5" t="s">
        <v>126</v>
      </c>
      <c r="AU157" s="255" t="s">
        <v>86</v>
      </c>
      <c r="AV157" s="14" t="s">
        <v>86</v>
      </c>
      <c r="AW157" s="14" t="s">
        <v>32</v>
      </c>
      <c r="AX157" s="14" t="s">
        <v>84</v>
      </c>
      <c r="AY157" s="255" t="s">
        <v>118</v>
      </c>
    </row>
    <row r="158" s="14" customFormat="1">
      <c r="A158" s="14"/>
      <c r="B158" s="245"/>
      <c r="C158" s="246"/>
      <c r="D158" s="236" t="s">
        <v>126</v>
      </c>
      <c r="E158" s="246"/>
      <c r="F158" s="248" t="s">
        <v>172</v>
      </c>
      <c r="G158" s="246"/>
      <c r="H158" s="249">
        <v>28.036999999999999</v>
      </c>
      <c r="I158" s="250"/>
      <c r="J158" s="246"/>
      <c r="K158" s="246"/>
      <c r="L158" s="251"/>
      <c r="M158" s="252"/>
      <c r="N158" s="253"/>
      <c r="O158" s="253"/>
      <c r="P158" s="253"/>
      <c r="Q158" s="253"/>
      <c r="R158" s="253"/>
      <c r="S158" s="253"/>
      <c r="T158" s="25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5" t="s">
        <v>126</v>
      </c>
      <c r="AU158" s="255" t="s">
        <v>86</v>
      </c>
      <c r="AV158" s="14" t="s">
        <v>86</v>
      </c>
      <c r="AW158" s="14" t="s">
        <v>4</v>
      </c>
      <c r="AX158" s="14" t="s">
        <v>84</v>
      </c>
      <c r="AY158" s="255" t="s">
        <v>118</v>
      </c>
    </row>
    <row r="159" s="2" customFormat="1" ht="37.8" customHeight="1">
      <c r="A159" s="39"/>
      <c r="B159" s="40"/>
      <c r="C159" s="220" t="s">
        <v>168</v>
      </c>
      <c r="D159" s="220" t="s">
        <v>120</v>
      </c>
      <c r="E159" s="221" t="s">
        <v>173</v>
      </c>
      <c r="F159" s="222" t="s">
        <v>174</v>
      </c>
      <c r="G159" s="223" t="s">
        <v>123</v>
      </c>
      <c r="H159" s="224">
        <v>630</v>
      </c>
      <c r="I159" s="225"/>
      <c r="J159" s="226">
        <f>ROUND(I159*H159,2)</f>
        <v>0</v>
      </c>
      <c r="K159" s="227"/>
      <c r="L159" s="45"/>
      <c r="M159" s="228" t="s">
        <v>1</v>
      </c>
      <c r="N159" s="229" t="s">
        <v>41</v>
      </c>
      <c r="O159" s="92"/>
      <c r="P159" s="230">
        <f>O159*H159</f>
        <v>0</v>
      </c>
      <c r="Q159" s="230">
        <v>0</v>
      </c>
      <c r="R159" s="230">
        <f>Q159*H159</f>
        <v>0</v>
      </c>
      <c r="S159" s="230">
        <v>0</v>
      </c>
      <c r="T159" s="23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2" t="s">
        <v>124</v>
      </c>
      <c r="AT159" s="232" t="s">
        <v>120</v>
      </c>
      <c r="AU159" s="232" t="s">
        <v>86</v>
      </c>
      <c r="AY159" s="18" t="s">
        <v>118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8" t="s">
        <v>84</v>
      </c>
      <c r="BK159" s="233">
        <f>ROUND(I159*H159,2)</f>
        <v>0</v>
      </c>
      <c r="BL159" s="18" t="s">
        <v>124</v>
      </c>
      <c r="BM159" s="232" t="s">
        <v>175</v>
      </c>
    </row>
    <row r="160" s="13" customFormat="1">
      <c r="A160" s="13"/>
      <c r="B160" s="234"/>
      <c r="C160" s="235"/>
      <c r="D160" s="236" t="s">
        <v>126</v>
      </c>
      <c r="E160" s="237" t="s">
        <v>1</v>
      </c>
      <c r="F160" s="238" t="s">
        <v>176</v>
      </c>
      <c r="G160" s="235"/>
      <c r="H160" s="237" t="s">
        <v>1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126</v>
      </c>
      <c r="AU160" s="244" t="s">
        <v>86</v>
      </c>
      <c r="AV160" s="13" t="s">
        <v>84</v>
      </c>
      <c r="AW160" s="13" t="s">
        <v>32</v>
      </c>
      <c r="AX160" s="13" t="s">
        <v>76</v>
      </c>
      <c r="AY160" s="244" t="s">
        <v>118</v>
      </c>
    </row>
    <row r="161" s="13" customFormat="1">
      <c r="A161" s="13"/>
      <c r="B161" s="234"/>
      <c r="C161" s="235"/>
      <c r="D161" s="236" t="s">
        <v>126</v>
      </c>
      <c r="E161" s="237" t="s">
        <v>1</v>
      </c>
      <c r="F161" s="238" t="s">
        <v>177</v>
      </c>
      <c r="G161" s="235"/>
      <c r="H161" s="237" t="s">
        <v>1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126</v>
      </c>
      <c r="AU161" s="244" t="s">
        <v>86</v>
      </c>
      <c r="AV161" s="13" t="s">
        <v>84</v>
      </c>
      <c r="AW161" s="13" t="s">
        <v>32</v>
      </c>
      <c r="AX161" s="13" t="s">
        <v>76</v>
      </c>
      <c r="AY161" s="244" t="s">
        <v>118</v>
      </c>
    </row>
    <row r="162" s="14" customFormat="1">
      <c r="A162" s="14"/>
      <c r="B162" s="245"/>
      <c r="C162" s="246"/>
      <c r="D162" s="236" t="s">
        <v>126</v>
      </c>
      <c r="E162" s="247" t="s">
        <v>1</v>
      </c>
      <c r="F162" s="248" t="s">
        <v>178</v>
      </c>
      <c r="G162" s="246"/>
      <c r="H162" s="249">
        <v>589.39999999999998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5" t="s">
        <v>126</v>
      </c>
      <c r="AU162" s="255" t="s">
        <v>86</v>
      </c>
      <c r="AV162" s="14" t="s">
        <v>86</v>
      </c>
      <c r="AW162" s="14" t="s">
        <v>32</v>
      </c>
      <c r="AX162" s="14" t="s">
        <v>76</v>
      </c>
      <c r="AY162" s="255" t="s">
        <v>118</v>
      </c>
    </row>
    <row r="163" s="13" customFormat="1">
      <c r="A163" s="13"/>
      <c r="B163" s="234"/>
      <c r="C163" s="235"/>
      <c r="D163" s="236" t="s">
        <v>126</v>
      </c>
      <c r="E163" s="237" t="s">
        <v>1</v>
      </c>
      <c r="F163" s="238" t="s">
        <v>179</v>
      </c>
      <c r="G163" s="235"/>
      <c r="H163" s="237" t="s">
        <v>1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126</v>
      </c>
      <c r="AU163" s="244" t="s">
        <v>86</v>
      </c>
      <c r="AV163" s="13" t="s">
        <v>84</v>
      </c>
      <c r="AW163" s="13" t="s">
        <v>32</v>
      </c>
      <c r="AX163" s="13" t="s">
        <v>76</v>
      </c>
      <c r="AY163" s="244" t="s">
        <v>118</v>
      </c>
    </row>
    <row r="164" s="14" customFormat="1">
      <c r="A164" s="14"/>
      <c r="B164" s="245"/>
      <c r="C164" s="246"/>
      <c r="D164" s="236" t="s">
        <v>126</v>
      </c>
      <c r="E164" s="247" t="s">
        <v>1</v>
      </c>
      <c r="F164" s="248" t="s">
        <v>180</v>
      </c>
      <c r="G164" s="246"/>
      <c r="H164" s="249">
        <v>40.600000000000001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5" t="s">
        <v>126</v>
      </c>
      <c r="AU164" s="255" t="s">
        <v>86</v>
      </c>
      <c r="AV164" s="14" t="s">
        <v>86</v>
      </c>
      <c r="AW164" s="14" t="s">
        <v>32</v>
      </c>
      <c r="AX164" s="14" t="s">
        <v>76</v>
      </c>
      <c r="AY164" s="255" t="s">
        <v>118</v>
      </c>
    </row>
    <row r="165" s="16" customFormat="1">
      <c r="A165" s="16"/>
      <c r="B165" s="267"/>
      <c r="C165" s="268"/>
      <c r="D165" s="236" t="s">
        <v>126</v>
      </c>
      <c r="E165" s="269" t="s">
        <v>1</v>
      </c>
      <c r="F165" s="270" t="s">
        <v>136</v>
      </c>
      <c r="G165" s="268"/>
      <c r="H165" s="271">
        <v>630</v>
      </c>
      <c r="I165" s="272"/>
      <c r="J165" s="268"/>
      <c r="K165" s="268"/>
      <c r="L165" s="273"/>
      <c r="M165" s="274"/>
      <c r="N165" s="275"/>
      <c r="O165" s="275"/>
      <c r="P165" s="275"/>
      <c r="Q165" s="275"/>
      <c r="R165" s="275"/>
      <c r="S165" s="275"/>
      <c r="T165" s="276"/>
      <c r="U165" s="16"/>
      <c r="V165" s="16"/>
      <c r="W165" s="16"/>
      <c r="X165" s="16"/>
      <c r="Y165" s="16"/>
      <c r="Z165" s="16"/>
      <c r="AA165" s="16"/>
      <c r="AB165" s="16"/>
      <c r="AC165" s="16"/>
      <c r="AD165" s="16"/>
      <c r="AE165" s="16"/>
      <c r="AT165" s="277" t="s">
        <v>126</v>
      </c>
      <c r="AU165" s="277" t="s">
        <v>86</v>
      </c>
      <c r="AV165" s="16" t="s">
        <v>124</v>
      </c>
      <c r="AW165" s="16" t="s">
        <v>32</v>
      </c>
      <c r="AX165" s="16" t="s">
        <v>84</v>
      </c>
      <c r="AY165" s="277" t="s">
        <v>118</v>
      </c>
    </row>
    <row r="166" s="12" customFormat="1" ht="22.8" customHeight="1">
      <c r="A166" s="12"/>
      <c r="B166" s="204"/>
      <c r="C166" s="205"/>
      <c r="D166" s="206" t="s">
        <v>75</v>
      </c>
      <c r="E166" s="218" t="s">
        <v>181</v>
      </c>
      <c r="F166" s="218" t="s">
        <v>182</v>
      </c>
      <c r="G166" s="205"/>
      <c r="H166" s="205"/>
      <c r="I166" s="208"/>
      <c r="J166" s="219">
        <f>BK166</f>
        <v>0</v>
      </c>
      <c r="K166" s="205"/>
      <c r="L166" s="210"/>
      <c r="M166" s="211"/>
      <c r="N166" s="212"/>
      <c r="O166" s="212"/>
      <c r="P166" s="213">
        <f>SUM(P167:P181)</f>
        <v>0</v>
      </c>
      <c r="Q166" s="212"/>
      <c r="R166" s="213">
        <f>SUM(R167:R181)</f>
        <v>0</v>
      </c>
      <c r="S166" s="212"/>
      <c r="T166" s="214">
        <f>SUM(T167:T181)</f>
        <v>125.72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5" t="s">
        <v>84</v>
      </c>
      <c r="AT166" s="216" t="s">
        <v>75</v>
      </c>
      <c r="AU166" s="216" t="s">
        <v>84</v>
      </c>
      <c r="AY166" s="215" t="s">
        <v>118</v>
      </c>
      <c r="BK166" s="217">
        <f>SUM(BK167:BK181)</f>
        <v>0</v>
      </c>
    </row>
    <row r="167" s="2" customFormat="1" ht="24.15" customHeight="1">
      <c r="A167" s="39"/>
      <c r="B167" s="40"/>
      <c r="C167" s="220" t="s">
        <v>183</v>
      </c>
      <c r="D167" s="220" t="s">
        <v>120</v>
      </c>
      <c r="E167" s="221" t="s">
        <v>184</v>
      </c>
      <c r="F167" s="222" t="s">
        <v>185</v>
      </c>
      <c r="G167" s="223" t="s">
        <v>186</v>
      </c>
      <c r="H167" s="224">
        <v>2767</v>
      </c>
      <c r="I167" s="225"/>
      <c r="J167" s="226">
        <f>ROUND(I167*H167,2)</f>
        <v>0</v>
      </c>
      <c r="K167" s="227"/>
      <c r="L167" s="45"/>
      <c r="M167" s="228" t="s">
        <v>1</v>
      </c>
      <c r="N167" s="229" t="s">
        <v>41</v>
      </c>
      <c r="O167" s="92"/>
      <c r="P167" s="230">
        <f>O167*H167</f>
        <v>0</v>
      </c>
      <c r="Q167" s="230">
        <v>0</v>
      </c>
      <c r="R167" s="230">
        <f>Q167*H167</f>
        <v>0</v>
      </c>
      <c r="S167" s="230">
        <v>0</v>
      </c>
      <c r="T167" s="231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2" t="s">
        <v>124</v>
      </c>
      <c r="AT167" s="232" t="s">
        <v>120</v>
      </c>
      <c r="AU167" s="232" t="s">
        <v>86</v>
      </c>
      <c r="AY167" s="18" t="s">
        <v>118</v>
      </c>
      <c r="BE167" s="233">
        <f>IF(N167="základní",J167,0)</f>
        <v>0</v>
      </c>
      <c r="BF167" s="233">
        <f>IF(N167="snížená",J167,0)</f>
        <v>0</v>
      </c>
      <c r="BG167" s="233">
        <f>IF(N167="zákl. přenesená",J167,0)</f>
        <v>0</v>
      </c>
      <c r="BH167" s="233">
        <f>IF(N167="sníž. přenesená",J167,0)</f>
        <v>0</v>
      </c>
      <c r="BI167" s="233">
        <f>IF(N167="nulová",J167,0)</f>
        <v>0</v>
      </c>
      <c r="BJ167" s="18" t="s">
        <v>84</v>
      </c>
      <c r="BK167" s="233">
        <f>ROUND(I167*H167,2)</f>
        <v>0</v>
      </c>
      <c r="BL167" s="18" t="s">
        <v>124</v>
      </c>
      <c r="BM167" s="232" t="s">
        <v>187</v>
      </c>
    </row>
    <row r="168" s="14" customFormat="1">
      <c r="A168" s="14"/>
      <c r="B168" s="245"/>
      <c r="C168" s="246"/>
      <c r="D168" s="236" t="s">
        <v>126</v>
      </c>
      <c r="E168" s="247" t="s">
        <v>1</v>
      </c>
      <c r="F168" s="248" t="s">
        <v>188</v>
      </c>
      <c r="G168" s="246"/>
      <c r="H168" s="249">
        <v>2767</v>
      </c>
      <c r="I168" s="250"/>
      <c r="J168" s="246"/>
      <c r="K168" s="246"/>
      <c r="L168" s="251"/>
      <c r="M168" s="252"/>
      <c r="N168" s="253"/>
      <c r="O168" s="253"/>
      <c r="P168" s="253"/>
      <c r="Q168" s="253"/>
      <c r="R168" s="253"/>
      <c r="S168" s="253"/>
      <c r="T168" s="25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5" t="s">
        <v>126</v>
      </c>
      <c r="AU168" s="255" t="s">
        <v>86</v>
      </c>
      <c r="AV168" s="14" t="s">
        <v>86</v>
      </c>
      <c r="AW168" s="14" t="s">
        <v>32</v>
      </c>
      <c r="AX168" s="14" t="s">
        <v>84</v>
      </c>
      <c r="AY168" s="255" t="s">
        <v>118</v>
      </c>
    </row>
    <row r="169" s="2" customFormat="1" ht="37.8" customHeight="1">
      <c r="A169" s="39"/>
      <c r="B169" s="40"/>
      <c r="C169" s="220" t="s">
        <v>189</v>
      </c>
      <c r="D169" s="220" t="s">
        <v>120</v>
      </c>
      <c r="E169" s="221" t="s">
        <v>190</v>
      </c>
      <c r="F169" s="222" t="s">
        <v>191</v>
      </c>
      <c r="G169" s="223" t="s">
        <v>123</v>
      </c>
      <c r="H169" s="224">
        <v>415.05000000000001</v>
      </c>
      <c r="I169" s="225"/>
      <c r="J169" s="226">
        <f>ROUND(I169*H169,2)</f>
        <v>0</v>
      </c>
      <c r="K169" s="227"/>
      <c r="L169" s="45"/>
      <c r="M169" s="228" t="s">
        <v>1</v>
      </c>
      <c r="N169" s="229" t="s">
        <v>41</v>
      </c>
      <c r="O169" s="92"/>
      <c r="P169" s="230">
        <f>O169*H169</f>
        <v>0</v>
      </c>
      <c r="Q169" s="230">
        <v>0</v>
      </c>
      <c r="R169" s="230">
        <f>Q169*H169</f>
        <v>0</v>
      </c>
      <c r="S169" s="230">
        <v>0</v>
      </c>
      <c r="T169" s="231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2" t="s">
        <v>124</v>
      </c>
      <c r="AT169" s="232" t="s">
        <v>120</v>
      </c>
      <c r="AU169" s="232" t="s">
        <v>86</v>
      </c>
      <c r="AY169" s="18" t="s">
        <v>118</v>
      </c>
      <c r="BE169" s="233">
        <f>IF(N169="základní",J169,0)</f>
        <v>0</v>
      </c>
      <c r="BF169" s="233">
        <f>IF(N169="snížená",J169,0)</f>
        <v>0</v>
      </c>
      <c r="BG169" s="233">
        <f>IF(N169="zákl. přenesená",J169,0)</f>
        <v>0</v>
      </c>
      <c r="BH169" s="233">
        <f>IF(N169="sníž. přenesená",J169,0)</f>
        <v>0</v>
      </c>
      <c r="BI169" s="233">
        <f>IF(N169="nulová",J169,0)</f>
        <v>0</v>
      </c>
      <c r="BJ169" s="18" t="s">
        <v>84</v>
      </c>
      <c r="BK169" s="233">
        <f>ROUND(I169*H169,2)</f>
        <v>0</v>
      </c>
      <c r="BL169" s="18" t="s">
        <v>124</v>
      </c>
      <c r="BM169" s="232" t="s">
        <v>192</v>
      </c>
    </row>
    <row r="170" s="14" customFormat="1">
      <c r="A170" s="14"/>
      <c r="B170" s="245"/>
      <c r="C170" s="246"/>
      <c r="D170" s="236" t="s">
        <v>126</v>
      </c>
      <c r="E170" s="247" t="s">
        <v>1</v>
      </c>
      <c r="F170" s="248" t="s">
        <v>193</v>
      </c>
      <c r="G170" s="246"/>
      <c r="H170" s="249">
        <v>415.05000000000001</v>
      </c>
      <c r="I170" s="250"/>
      <c r="J170" s="246"/>
      <c r="K170" s="246"/>
      <c r="L170" s="251"/>
      <c r="M170" s="252"/>
      <c r="N170" s="253"/>
      <c r="O170" s="253"/>
      <c r="P170" s="253"/>
      <c r="Q170" s="253"/>
      <c r="R170" s="253"/>
      <c r="S170" s="253"/>
      <c r="T170" s="25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5" t="s">
        <v>126</v>
      </c>
      <c r="AU170" s="255" t="s">
        <v>86</v>
      </c>
      <c r="AV170" s="14" t="s">
        <v>86</v>
      </c>
      <c r="AW170" s="14" t="s">
        <v>32</v>
      </c>
      <c r="AX170" s="14" t="s">
        <v>84</v>
      </c>
      <c r="AY170" s="255" t="s">
        <v>118</v>
      </c>
    </row>
    <row r="171" s="2" customFormat="1" ht="37.8" customHeight="1">
      <c r="A171" s="39"/>
      <c r="B171" s="40"/>
      <c r="C171" s="220" t="s">
        <v>181</v>
      </c>
      <c r="D171" s="220" t="s">
        <v>120</v>
      </c>
      <c r="E171" s="221" t="s">
        <v>194</v>
      </c>
      <c r="F171" s="222" t="s">
        <v>144</v>
      </c>
      <c r="G171" s="223" t="s">
        <v>123</v>
      </c>
      <c r="H171" s="224">
        <v>415.05000000000001</v>
      </c>
      <c r="I171" s="225"/>
      <c r="J171" s="226">
        <f>ROUND(I171*H171,2)</f>
        <v>0</v>
      </c>
      <c r="K171" s="227"/>
      <c r="L171" s="45"/>
      <c r="M171" s="228" t="s">
        <v>1</v>
      </c>
      <c r="N171" s="229" t="s">
        <v>41</v>
      </c>
      <c r="O171" s="92"/>
      <c r="P171" s="230">
        <f>O171*H171</f>
        <v>0</v>
      </c>
      <c r="Q171" s="230">
        <v>0</v>
      </c>
      <c r="R171" s="230">
        <f>Q171*H171</f>
        <v>0</v>
      </c>
      <c r="S171" s="230">
        <v>0</v>
      </c>
      <c r="T171" s="231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2" t="s">
        <v>124</v>
      </c>
      <c r="AT171" s="232" t="s">
        <v>120</v>
      </c>
      <c r="AU171" s="232" t="s">
        <v>86</v>
      </c>
      <c r="AY171" s="18" t="s">
        <v>118</v>
      </c>
      <c r="BE171" s="233">
        <f>IF(N171="základní",J171,0)</f>
        <v>0</v>
      </c>
      <c r="BF171" s="233">
        <f>IF(N171="snížená",J171,0)</f>
        <v>0</v>
      </c>
      <c r="BG171" s="233">
        <f>IF(N171="zákl. přenesená",J171,0)</f>
        <v>0</v>
      </c>
      <c r="BH171" s="233">
        <f>IF(N171="sníž. přenesená",J171,0)</f>
        <v>0</v>
      </c>
      <c r="BI171" s="233">
        <f>IF(N171="nulová",J171,0)</f>
        <v>0</v>
      </c>
      <c r="BJ171" s="18" t="s">
        <v>84</v>
      </c>
      <c r="BK171" s="233">
        <f>ROUND(I171*H171,2)</f>
        <v>0</v>
      </c>
      <c r="BL171" s="18" t="s">
        <v>124</v>
      </c>
      <c r="BM171" s="232" t="s">
        <v>195</v>
      </c>
    </row>
    <row r="172" s="13" customFormat="1">
      <c r="A172" s="13"/>
      <c r="B172" s="234"/>
      <c r="C172" s="235"/>
      <c r="D172" s="236" t="s">
        <v>126</v>
      </c>
      <c r="E172" s="237" t="s">
        <v>1</v>
      </c>
      <c r="F172" s="238" t="s">
        <v>146</v>
      </c>
      <c r="G172" s="235"/>
      <c r="H172" s="237" t="s">
        <v>1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126</v>
      </c>
      <c r="AU172" s="244" t="s">
        <v>86</v>
      </c>
      <c r="AV172" s="13" t="s">
        <v>84</v>
      </c>
      <c r="AW172" s="13" t="s">
        <v>32</v>
      </c>
      <c r="AX172" s="13" t="s">
        <v>76</v>
      </c>
      <c r="AY172" s="244" t="s">
        <v>118</v>
      </c>
    </row>
    <row r="173" s="14" customFormat="1">
      <c r="A173" s="14"/>
      <c r="B173" s="245"/>
      <c r="C173" s="246"/>
      <c r="D173" s="236" t="s">
        <v>126</v>
      </c>
      <c r="E173" s="247" t="s">
        <v>1</v>
      </c>
      <c r="F173" s="248" t="s">
        <v>196</v>
      </c>
      <c r="G173" s="246"/>
      <c r="H173" s="249">
        <v>415.05000000000001</v>
      </c>
      <c r="I173" s="250"/>
      <c r="J173" s="246"/>
      <c r="K173" s="246"/>
      <c r="L173" s="251"/>
      <c r="M173" s="252"/>
      <c r="N173" s="253"/>
      <c r="O173" s="253"/>
      <c r="P173" s="253"/>
      <c r="Q173" s="253"/>
      <c r="R173" s="253"/>
      <c r="S173" s="253"/>
      <c r="T173" s="25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5" t="s">
        <v>126</v>
      </c>
      <c r="AU173" s="255" t="s">
        <v>86</v>
      </c>
      <c r="AV173" s="14" t="s">
        <v>86</v>
      </c>
      <c r="AW173" s="14" t="s">
        <v>32</v>
      </c>
      <c r="AX173" s="14" t="s">
        <v>84</v>
      </c>
      <c r="AY173" s="255" t="s">
        <v>118</v>
      </c>
    </row>
    <row r="174" s="2" customFormat="1" ht="78" customHeight="1">
      <c r="A174" s="39"/>
      <c r="B174" s="40"/>
      <c r="C174" s="220" t="s">
        <v>197</v>
      </c>
      <c r="D174" s="220" t="s">
        <v>120</v>
      </c>
      <c r="E174" s="221" t="s">
        <v>198</v>
      </c>
      <c r="F174" s="222" t="s">
        <v>199</v>
      </c>
      <c r="G174" s="223" t="s">
        <v>186</v>
      </c>
      <c r="H174" s="224">
        <v>112</v>
      </c>
      <c r="I174" s="225"/>
      <c r="J174" s="226">
        <f>ROUND(I174*H174,2)</f>
        <v>0</v>
      </c>
      <c r="K174" s="227"/>
      <c r="L174" s="45"/>
      <c r="M174" s="228" t="s">
        <v>1</v>
      </c>
      <c r="N174" s="229" t="s">
        <v>41</v>
      </c>
      <c r="O174" s="92"/>
      <c r="P174" s="230">
        <f>O174*H174</f>
        <v>0</v>
      </c>
      <c r="Q174" s="230">
        <v>0</v>
      </c>
      <c r="R174" s="230">
        <f>Q174*H174</f>
        <v>0</v>
      </c>
      <c r="S174" s="230">
        <v>0.40000000000000002</v>
      </c>
      <c r="T174" s="231">
        <f>S174*H174</f>
        <v>44.800000000000004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2" t="s">
        <v>124</v>
      </c>
      <c r="AT174" s="232" t="s">
        <v>120</v>
      </c>
      <c r="AU174" s="232" t="s">
        <v>86</v>
      </c>
      <c r="AY174" s="18" t="s">
        <v>118</v>
      </c>
      <c r="BE174" s="233">
        <f>IF(N174="základní",J174,0)</f>
        <v>0</v>
      </c>
      <c r="BF174" s="233">
        <f>IF(N174="snížená",J174,0)</f>
        <v>0</v>
      </c>
      <c r="BG174" s="233">
        <f>IF(N174="zákl. přenesená",J174,0)</f>
        <v>0</v>
      </c>
      <c r="BH174" s="233">
        <f>IF(N174="sníž. přenesená",J174,0)</f>
        <v>0</v>
      </c>
      <c r="BI174" s="233">
        <f>IF(N174="nulová",J174,0)</f>
        <v>0</v>
      </c>
      <c r="BJ174" s="18" t="s">
        <v>84</v>
      </c>
      <c r="BK174" s="233">
        <f>ROUND(I174*H174,2)</f>
        <v>0</v>
      </c>
      <c r="BL174" s="18" t="s">
        <v>124</v>
      </c>
      <c r="BM174" s="232" t="s">
        <v>200</v>
      </c>
    </row>
    <row r="175" s="14" customFormat="1">
      <c r="A175" s="14"/>
      <c r="B175" s="245"/>
      <c r="C175" s="246"/>
      <c r="D175" s="236" t="s">
        <v>126</v>
      </c>
      <c r="E175" s="247" t="s">
        <v>1</v>
      </c>
      <c r="F175" s="248" t="s">
        <v>201</v>
      </c>
      <c r="G175" s="246"/>
      <c r="H175" s="249">
        <v>112</v>
      </c>
      <c r="I175" s="250"/>
      <c r="J175" s="246"/>
      <c r="K175" s="246"/>
      <c r="L175" s="251"/>
      <c r="M175" s="252"/>
      <c r="N175" s="253"/>
      <c r="O175" s="253"/>
      <c r="P175" s="253"/>
      <c r="Q175" s="253"/>
      <c r="R175" s="253"/>
      <c r="S175" s="253"/>
      <c r="T175" s="25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5" t="s">
        <v>126</v>
      </c>
      <c r="AU175" s="255" t="s">
        <v>86</v>
      </c>
      <c r="AV175" s="14" t="s">
        <v>86</v>
      </c>
      <c r="AW175" s="14" t="s">
        <v>32</v>
      </c>
      <c r="AX175" s="14" t="s">
        <v>84</v>
      </c>
      <c r="AY175" s="255" t="s">
        <v>118</v>
      </c>
    </row>
    <row r="176" s="2" customFormat="1" ht="66.75" customHeight="1">
      <c r="A176" s="39"/>
      <c r="B176" s="40"/>
      <c r="C176" s="220" t="s">
        <v>202</v>
      </c>
      <c r="D176" s="220" t="s">
        <v>120</v>
      </c>
      <c r="E176" s="221" t="s">
        <v>203</v>
      </c>
      <c r="F176" s="222" t="s">
        <v>204</v>
      </c>
      <c r="G176" s="223" t="s">
        <v>186</v>
      </c>
      <c r="H176" s="224">
        <v>91</v>
      </c>
      <c r="I176" s="225"/>
      <c r="J176" s="226">
        <f>ROUND(I176*H176,2)</f>
        <v>0</v>
      </c>
      <c r="K176" s="227"/>
      <c r="L176" s="45"/>
      <c r="M176" s="228" t="s">
        <v>1</v>
      </c>
      <c r="N176" s="229" t="s">
        <v>41</v>
      </c>
      <c r="O176" s="92"/>
      <c r="P176" s="230">
        <f>O176*H176</f>
        <v>0</v>
      </c>
      <c r="Q176" s="230">
        <v>0</v>
      </c>
      <c r="R176" s="230">
        <f>Q176*H176</f>
        <v>0</v>
      </c>
      <c r="S176" s="230">
        <v>0.22</v>
      </c>
      <c r="T176" s="231">
        <f>S176*H176</f>
        <v>20.02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2" t="s">
        <v>124</v>
      </c>
      <c r="AT176" s="232" t="s">
        <v>120</v>
      </c>
      <c r="AU176" s="232" t="s">
        <v>86</v>
      </c>
      <c r="AY176" s="18" t="s">
        <v>118</v>
      </c>
      <c r="BE176" s="233">
        <f>IF(N176="základní",J176,0)</f>
        <v>0</v>
      </c>
      <c r="BF176" s="233">
        <f>IF(N176="snížená",J176,0)</f>
        <v>0</v>
      </c>
      <c r="BG176" s="233">
        <f>IF(N176="zákl. přenesená",J176,0)</f>
        <v>0</v>
      </c>
      <c r="BH176" s="233">
        <f>IF(N176="sníž. přenesená",J176,0)</f>
        <v>0</v>
      </c>
      <c r="BI176" s="233">
        <f>IF(N176="nulová",J176,0)</f>
        <v>0</v>
      </c>
      <c r="BJ176" s="18" t="s">
        <v>84</v>
      </c>
      <c r="BK176" s="233">
        <f>ROUND(I176*H176,2)</f>
        <v>0</v>
      </c>
      <c r="BL176" s="18" t="s">
        <v>124</v>
      </c>
      <c r="BM176" s="232" t="s">
        <v>205</v>
      </c>
    </row>
    <row r="177" s="14" customFormat="1">
      <c r="A177" s="14"/>
      <c r="B177" s="245"/>
      <c r="C177" s="246"/>
      <c r="D177" s="236" t="s">
        <v>126</v>
      </c>
      <c r="E177" s="247" t="s">
        <v>1</v>
      </c>
      <c r="F177" s="248" t="s">
        <v>206</v>
      </c>
      <c r="G177" s="246"/>
      <c r="H177" s="249">
        <v>91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5" t="s">
        <v>126</v>
      </c>
      <c r="AU177" s="255" t="s">
        <v>86</v>
      </c>
      <c r="AV177" s="14" t="s">
        <v>86</v>
      </c>
      <c r="AW177" s="14" t="s">
        <v>32</v>
      </c>
      <c r="AX177" s="14" t="s">
        <v>84</v>
      </c>
      <c r="AY177" s="255" t="s">
        <v>118</v>
      </c>
    </row>
    <row r="178" s="2" customFormat="1" ht="62.7" customHeight="1">
      <c r="A178" s="39"/>
      <c r="B178" s="40"/>
      <c r="C178" s="220" t="s">
        <v>207</v>
      </c>
      <c r="D178" s="220" t="s">
        <v>120</v>
      </c>
      <c r="E178" s="221" t="s">
        <v>208</v>
      </c>
      <c r="F178" s="222" t="s">
        <v>209</v>
      </c>
      <c r="G178" s="223" t="s">
        <v>186</v>
      </c>
      <c r="H178" s="224">
        <v>203</v>
      </c>
      <c r="I178" s="225"/>
      <c r="J178" s="226">
        <f>ROUND(I178*H178,2)</f>
        <v>0</v>
      </c>
      <c r="K178" s="227"/>
      <c r="L178" s="45"/>
      <c r="M178" s="228" t="s">
        <v>1</v>
      </c>
      <c r="N178" s="229" t="s">
        <v>41</v>
      </c>
      <c r="O178" s="92"/>
      <c r="P178" s="230">
        <f>O178*H178</f>
        <v>0</v>
      </c>
      <c r="Q178" s="230">
        <v>0</v>
      </c>
      <c r="R178" s="230">
        <f>Q178*H178</f>
        <v>0</v>
      </c>
      <c r="S178" s="230">
        <v>0.29999999999999999</v>
      </c>
      <c r="T178" s="231">
        <f>S178*H178</f>
        <v>60.899999999999999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2" t="s">
        <v>124</v>
      </c>
      <c r="AT178" s="232" t="s">
        <v>120</v>
      </c>
      <c r="AU178" s="232" t="s">
        <v>86</v>
      </c>
      <c r="AY178" s="18" t="s">
        <v>118</v>
      </c>
      <c r="BE178" s="233">
        <f>IF(N178="základní",J178,0)</f>
        <v>0</v>
      </c>
      <c r="BF178" s="233">
        <f>IF(N178="snížená",J178,0)</f>
        <v>0</v>
      </c>
      <c r="BG178" s="233">
        <f>IF(N178="zákl. přenesená",J178,0)</f>
        <v>0</v>
      </c>
      <c r="BH178" s="233">
        <f>IF(N178="sníž. přenesená",J178,0)</f>
        <v>0</v>
      </c>
      <c r="BI178" s="233">
        <f>IF(N178="nulová",J178,0)</f>
        <v>0</v>
      </c>
      <c r="BJ178" s="18" t="s">
        <v>84</v>
      </c>
      <c r="BK178" s="233">
        <f>ROUND(I178*H178,2)</f>
        <v>0</v>
      </c>
      <c r="BL178" s="18" t="s">
        <v>124</v>
      </c>
      <c r="BM178" s="232" t="s">
        <v>210</v>
      </c>
    </row>
    <row r="179" s="14" customFormat="1">
      <c r="A179" s="14"/>
      <c r="B179" s="245"/>
      <c r="C179" s="246"/>
      <c r="D179" s="236" t="s">
        <v>126</v>
      </c>
      <c r="E179" s="247" t="s">
        <v>1</v>
      </c>
      <c r="F179" s="248" t="s">
        <v>211</v>
      </c>
      <c r="G179" s="246"/>
      <c r="H179" s="249">
        <v>203</v>
      </c>
      <c r="I179" s="250"/>
      <c r="J179" s="246"/>
      <c r="K179" s="246"/>
      <c r="L179" s="251"/>
      <c r="M179" s="252"/>
      <c r="N179" s="253"/>
      <c r="O179" s="253"/>
      <c r="P179" s="253"/>
      <c r="Q179" s="253"/>
      <c r="R179" s="253"/>
      <c r="S179" s="253"/>
      <c r="T179" s="25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5" t="s">
        <v>126</v>
      </c>
      <c r="AU179" s="255" t="s">
        <v>86</v>
      </c>
      <c r="AV179" s="14" t="s">
        <v>86</v>
      </c>
      <c r="AW179" s="14" t="s">
        <v>32</v>
      </c>
      <c r="AX179" s="14" t="s">
        <v>84</v>
      </c>
      <c r="AY179" s="255" t="s">
        <v>118</v>
      </c>
    </row>
    <row r="180" s="2" customFormat="1" ht="62.7" customHeight="1">
      <c r="A180" s="39"/>
      <c r="B180" s="40"/>
      <c r="C180" s="220" t="s">
        <v>8</v>
      </c>
      <c r="D180" s="220" t="s">
        <v>120</v>
      </c>
      <c r="E180" s="221" t="s">
        <v>212</v>
      </c>
      <c r="F180" s="222" t="s">
        <v>213</v>
      </c>
      <c r="G180" s="223" t="s">
        <v>186</v>
      </c>
      <c r="H180" s="224">
        <v>112</v>
      </c>
      <c r="I180" s="225"/>
      <c r="J180" s="226">
        <f>ROUND(I180*H180,2)</f>
        <v>0</v>
      </c>
      <c r="K180" s="227"/>
      <c r="L180" s="45"/>
      <c r="M180" s="228" t="s">
        <v>1</v>
      </c>
      <c r="N180" s="229" t="s">
        <v>41</v>
      </c>
      <c r="O180" s="92"/>
      <c r="P180" s="230">
        <f>O180*H180</f>
        <v>0</v>
      </c>
      <c r="Q180" s="230">
        <v>0</v>
      </c>
      <c r="R180" s="230">
        <f>Q180*H180</f>
        <v>0</v>
      </c>
      <c r="S180" s="230">
        <v>0</v>
      </c>
      <c r="T180" s="231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2" t="s">
        <v>124</v>
      </c>
      <c r="AT180" s="232" t="s">
        <v>120</v>
      </c>
      <c r="AU180" s="232" t="s">
        <v>86</v>
      </c>
      <c r="AY180" s="18" t="s">
        <v>118</v>
      </c>
      <c r="BE180" s="233">
        <f>IF(N180="základní",J180,0)</f>
        <v>0</v>
      </c>
      <c r="BF180" s="233">
        <f>IF(N180="snížená",J180,0)</f>
        <v>0</v>
      </c>
      <c r="BG180" s="233">
        <f>IF(N180="zákl. přenesená",J180,0)</f>
        <v>0</v>
      </c>
      <c r="BH180" s="233">
        <f>IF(N180="sníž. přenesená",J180,0)</f>
        <v>0</v>
      </c>
      <c r="BI180" s="233">
        <f>IF(N180="nulová",J180,0)</f>
        <v>0</v>
      </c>
      <c r="BJ180" s="18" t="s">
        <v>84</v>
      </c>
      <c r="BK180" s="233">
        <f>ROUND(I180*H180,2)</f>
        <v>0</v>
      </c>
      <c r="BL180" s="18" t="s">
        <v>124</v>
      </c>
      <c r="BM180" s="232" t="s">
        <v>214</v>
      </c>
    </row>
    <row r="181" s="14" customFormat="1">
      <c r="A181" s="14"/>
      <c r="B181" s="245"/>
      <c r="C181" s="246"/>
      <c r="D181" s="236" t="s">
        <v>126</v>
      </c>
      <c r="E181" s="247" t="s">
        <v>1</v>
      </c>
      <c r="F181" s="248" t="s">
        <v>201</v>
      </c>
      <c r="G181" s="246"/>
      <c r="H181" s="249">
        <v>112</v>
      </c>
      <c r="I181" s="250"/>
      <c r="J181" s="246"/>
      <c r="K181" s="246"/>
      <c r="L181" s="251"/>
      <c r="M181" s="252"/>
      <c r="N181" s="253"/>
      <c r="O181" s="253"/>
      <c r="P181" s="253"/>
      <c r="Q181" s="253"/>
      <c r="R181" s="253"/>
      <c r="S181" s="253"/>
      <c r="T181" s="25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5" t="s">
        <v>126</v>
      </c>
      <c r="AU181" s="255" t="s">
        <v>86</v>
      </c>
      <c r="AV181" s="14" t="s">
        <v>86</v>
      </c>
      <c r="AW181" s="14" t="s">
        <v>32</v>
      </c>
      <c r="AX181" s="14" t="s">
        <v>84</v>
      </c>
      <c r="AY181" s="255" t="s">
        <v>118</v>
      </c>
    </row>
    <row r="182" s="12" customFormat="1" ht="22.8" customHeight="1">
      <c r="A182" s="12"/>
      <c r="B182" s="204"/>
      <c r="C182" s="205"/>
      <c r="D182" s="206" t="s">
        <v>75</v>
      </c>
      <c r="E182" s="218" t="s">
        <v>215</v>
      </c>
      <c r="F182" s="218" t="s">
        <v>216</v>
      </c>
      <c r="G182" s="205"/>
      <c r="H182" s="205"/>
      <c r="I182" s="208"/>
      <c r="J182" s="219">
        <f>BK182</f>
        <v>0</v>
      </c>
      <c r="K182" s="205"/>
      <c r="L182" s="210"/>
      <c r="M182" s="211"/>
      <c r="N182" s="212"/>
      <c r="O182" s="212"/>
      <c r="P182" s="213">
        <f>SUM(P183:P197)</f>
        <v>0</v>
      </c>
      <c r="Q182" s="212"/>
      <c r="R182" s="213">
        <f>SUM(R183:R197)</f>
        <v>0</v>
      </c>
      <c r="S182" s="212"/>
      <c r="T182" s="214">
        <f>SUM(T183:T197)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5" t="s">
        <v>84</v>
      </c>
      <c r="AT182" s="216" t="s">
        <v>75</v>
      </c>
      <c r="AU182" s="216" t="s">
        <v>84</v>
      </c>
      <c r="AY182" s="215" t="s">
        <v>118</v>
      </c>
      <c r="BK182" s="217">
        <f>SUM(BK183:BK197)</f>
        <v>0</v>
      </c>
    </row>
    <row r="183" s="2" customFormat="1" ht="37.8" customHeight="1">
      <c r="A183" s="39"/>
      <c r="B183" s="40"/>
      <c r="C183" s="220" t="s">
        <v>217</v>
      </c>
      <c r="D183" s="220" t="s">
        <v>120</v>
      </c>
      <c r="E183" s="221" t="s">
        <v>218</v>
      </c>
      <c r="F183" s="222" t="s">
        <v>219</v>
      </c>
      <c r="G183" s="223" t="s">
        <v>167</v>
      </c>
      <c r="H183" s="224">
        <v>69.019999999999996</v>
      </c>
      <c r="I183" s="225"/>
      <c r="J183" s="226">
        <f>ROUND(I183*H183,2)</f>
        <v>0</v>
      </c>
      <c r="K183" s="227"/>
      <c r="L183" s="45"/>
      <c r="M183" s="228" t="s">
        <v>1</v>
      </c>
      <c r="N183" s="229" t="s">
        <v>41</v>
      </c>
      <c r="O183" s="92"/>
      <c r="P183" s="230">
        <f>O183*H183</f>
        <v>0</v>
      </c>
      <c r="Q183" s="230">
        <v>0</v>
      </c>
      <c r="R183" s="230">
        <f>Q183*H183</f>
        <v>0</v>
      </c>
      <c r="S183" s="230">
        <v>0</v>
      </c>
      <c r="T183" s="231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2" t="s">
        <v>124</v>
      </c>
      <c r="AT183" s="232" t="s">
        <v>120</v>
      </c>
      <c r="AU183" s="232" t="s">
        <v>86</v>
      </c>
      <c r="AY183" s="18" t="s">
        <v>118</v>
      </c>
      <c r="BE183" s="233">
        <f>IF(N183="základní",J183,0)</f>
        <v>0</v>
      </c>
      <c r="BF183" s="233">
        <f>IF(N183="snížená",J183,0)</f>
        <v>0</v>
      </c>
      <c r="BG183" s="233">
        <f>IF(N183="zákl. přenesená",J183,0)</f>
        <v>0</v>
      </c>
      <c r="BH183" s="233">
        <f>IF(N183="sníž. přenesená",J183,0)</f>
        <v>0</v>
      </c>
      <c r="BI183" s="233">
        <f>IF(N183="nulová",J183,0)</f>
        <v>0</v>
      </c>
      <c r="BJ183" s="18" t="s">
        <v>84</v>
      </c>
      <c r="BK183" s="233">
        <f>ROUND(I183*H183,2)</f>
        <v>0</v>
      </c>
      <c r="BL183" s="18" t="s">
        <v>124</v>
      </c>
      <c r="BM183" s="232" t="s">
        <v>220</v>
      </c>
    </row>
    <row r="184" s="13" customFormat="1">
      <c r="A184" s="13"/>
      <c r="B184" s="234"/>
      <c r="C184" s="235"/>
      <c r="D184" s="236" t="s">
        <v>126</v>
      </c>
      <c r="E184" s="237" t="s">
        <v>1</v>
      </c>
      <c r="F184" s="238" t="s">
        <v>221</v>
      </c>
      <c r="G184" s="235"/>
      <c r="H184" s="237" t="s">
        <v>1</v>
      </c>
      <c r="I184" s="239"/>
      <c r="J184" s="235"/>
      <c r="K184" s="235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126</v>
      </c>
      <c r="AU184" s="244" t="s">
        <v>86</v>
      </c>
      <c r="AV184" s="13" t="s">
        <v>84</v>
      </c>
      <c r="AW184" s="13" t="s">
        <v>32</v>
      </c>
      <c r="AX184" s="13" t="s">
        <v>76</v>
      </c>
      <c r="AY184" s="244" t="s">
        <v>118</v>
      </c>
    </row>
    <row r="185" s="13" customFormat="1">
      <c r="A185" s="13"/>
      <c r="B185" s="234"/>
      <c r="C185" s="235"/>
      <c r="D185" s="236" t="s">
        <v>126</v>
      </c>
      <c r="E185" s="237" t="s">
        <v>1</v>
      </c>
      <c r="F185" s="238" t="s">
        <v>222</v>
      </c>
      <c r="G185" s="235"/>
      <c r="H185" s="237" t="s">
        <v>1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126</v>
      </c>
      <c r="AU185" s="244" t="s">
        <v>86</v>
      </c>
      <c r="AV185" s="13" t="s">
        <v>84</v>
      </c>
      <c r="AW185" s="13" t="s">
        <v>32</v>
      </c>
      <c r="AX185" s="13" t="s">
        <v>76</v>
      </c>
      <c r="AY185" s="244" t="s">
        <v>118</v>
      </c>
    </row>
    <row r="186" s="14" customFormat="1">
      <c r="A186" s="14"/>
      <c r="B186" s="245"/>
      <c r="C186" s="246"/>
      <c r="D186" s="236" t="s">
        <v>126</v>
      </c>
      <c r="E186" s="247" t="s">
        <v>1</v>
      </c>
      <c r="F186" s="248" t="s">
        <v>223</v>
      </c>
      <c r="G186" s="246"/>
      <c r="H186" s="249">
        <v>69.019999999999996</v>
      </c>
      <c r="I186" s="250"/>
      <c r="J186" s="246"/>
      <c r="K186" s="246"/>
      <c r="L186" s="251"/>
      <c r="M186" s="252"/>
      <c r="N186" s="253"/>
      <c r="O186" s="253"/>
      <c r="P186" s="253"/>
      <c r="Q186" s="253"/>
      <c r="R186" s="253"/>
      <c r="S186" s="253"/>
      <c r="T186" s="25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5" t="s">
        <v>126</v>
      </c>
      <c r="AU186" s="255" t="s">
        <v>86</v>
      </c>
      <c r="AV186" s="14" t="s">
        <v>86</v>
      </c>
      <c r="AW186" s="14" t="s">
        <v>32</v>
      </c>
      <c r="AX186" s="14" t="s">
        <v>84</v>
      </c>
      <c r="AY186" s="255" t="s">
        <v>118</v>
      </c>
    </row>
    <row r="187" s="2" customFormat="1" ht="37.8" customHeight="1">
      <c r="A187" s="39"/>
      <c r="B187" s="40"/>
      <c r="C187" s="220" t="s">
        <v>224</v>
      </c>
      <c r="D187" s="220" t="s">
        <v>120</v>
      </c>
      <c r="E187" s="221" t="s">
        <v>225</v>
      </c>
      <c r="F187" s="222" t="s">
        <v>226</v>
      </c>
      <c r="G187" s="223" t="s">
        <v>167</v>
      </c>
      <c r="H187" s="224">
        <v>77.832999999999998</v>
      </c>
      <c r="I187" s="225"/>
      <c r="J187" s="226">
        <f>ROUND(I187*H187,2)</f>
        <v>0</v>
      </c>
      <c r="K187" s="227"/>
      <c r="L187" s="45"/>
      <c r="M187" s="228" t="s">
        <v>1</v>
      </c>
      <c r="N187" s="229" t="s">
        <v>41</v>
      </c>
      <c r="O187" s="92"/>
      <c r="P187" s="230">
        <f>O187*H187</f>
        <v>0</v>
      </c>
      <c r="Q187" s="230">
        <v>0</v>
      </c>
      <c r="R187" s="230">
        <f>Q187*H187</f>
        <v>0</v>
      </c>
      <c r="S187" s="230">
        <v>0</v>
      </c>
      <c r="T187" s="231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2" t="s">
        <v>124</v>
      </c>
      <c r="AT187" s="232" t="s">
        <v>120</v>
      </c>
      <c r="AU187" s="232" t="s">
        <v>86</v>
      </c>
      <c r="AY187" s="18" t="s">
        <v>118</v>
      </c>
      <c r="BE187" s="233">
        <f>IF(N187="základní",J187,0)</f>
        <v>0</v>
      </c>
      <c r="BF187" s="233">
        <f>IF(N187="snížená",J187,0)</f>
        <v>0</v>
      </c>
      <c r="BG187" s="233">
        <f>IF(N187="zákl. přenesená",J187,0)</f>
        <v>0</v>
      </c>
      <c r="BH187" s="233">
        <f>IF(N187="sníž. přenesená",J187,0)</f>
        <v>0</v>
      </c>
      <c r="BI187" s="233">
        <f>IF(N187="nulová",J187,0)</f>
        <v>0</v>
      </c>
      <c r="BJ187" s="18" t="s">
        <v>84</v>
      </c>
      <c r="BK187" s="233">
        <f>ROUND(I187*H187,2)</f>
        <v>0</v>
      </c>
      <c r="BL187" s="18" t="s">
        <v>124</v>
      </c>
      <c r="BM187" s="232" t="s">
        <v>227</v>
      </c>
    </row>
    <row r="188" s="13" customFormat="1">
      <c r="A188" s="13"/>
      <c r="B188" s="234"/>
      <c r="C188" s="235"/>
      <c r="D188" s="236" t="s">
        <v>126</v>
      </c>
      <c r="E188" s="237" t="s">
        <v>1</v>
      </c>
      <c r="F188" s="238" t="s">
        <v>228</v>
      </c>
      <c r="G188" s="235"/>
      <c r="H188" s="237" t="s">
        <v>1</v>
      </c>
      <c r="I188" s="239"/>
      <c r="J188" s="235"/>
      <c r="K188" s="235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126</v>
      </c>
      <c r="AU188" s="244" t="s">
        <v>86</v>
      </c>
      <c r="AV188" s="13" t="s">
        <v>84</v>
      </c>
      <c r="AW188" s="13" t="s">
        <v>32</v>
      </c>
      <c r="AX188" s="13" t="s">
        <v>76</v>
      </c>
      <c r="AY188" s="244" t="s">
        <v>118</v>
      </c>
    </row>
    <row r="189" s="13" customFormat="1">
      <c r="A189" s="13"/>
      <c r="B189" s="234"/>
      <c r="C189" s="235"/>
      <c r="D189" s="236" t="s">
        <v>126</v>
      </c>
      <c r="E189" s="237" t="s">
        <v>1</v>
      </c>
      <c r="F189" s="238" t="s">
        <v>229</v>
      </c>
      <c r="G189" s="235"/>
      <c r="H189" s="237" t="s">
        <v>1</v>
      </c>
      <c r="I189" s="239"/>
      <c r="J189" s="235"/>
      <c r="K189" s="235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126</v>
      </c>
      <c r="AU189" s="244" t="s">
        <v>86</v>
      </c>
      <c r="AV189" s="13" t="s">
        <v>84</v>
      </c>
      <c r="AW189" s="13" t="s">
        <v>32</v>
      </c>
      <c r="AX189" s="13" t="s">
        <v>76</v>
      </c>
      <c r="AY189" s="244" t="s">
        <v>118</v>
      </c>
    </row>
    <row r="190" s="14" customFormat="1">
      <c r="A190" s="14"/>
      <c r="B190" s="245"/>
      <c r="C190" s="246"/>
      <c r="D190" s="236" t="s">
        <v>126</v>
      </c>
      <c r="E190" s="247" t="s">
        <v>1</v>
      </c>
      <c r="F190" s="248" t="s">
        <v>230</v>
      </c>
      <c r="G190" s="246"/>
      <c r="H190" s="249">
        <v>21.385000000000002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5" t="s">
        <v>126</v>
      </c>
      <c r="AU190" s="255" t="s">
        <v>86</v>
      </c>
      <c r="AV190" s="14" t="s">
        <v>86</v>
      </c>
      <c r="AW190" s="14" t="s">
        <v>32</v>
      </c>
      <c r="AX190" s="14" t="s">
        <v>76</v>
      </c>
      <c r="AY190" s="255" t="s">
        <v>118</v>
      </c>
    </row>
    <row r="191" s="13" customFormat="1">
      <c r="A191" s="13"/>
      <c r="B191" s="234"/>
      <c r="C191" s="235"/>
      <c r="D191" s="236" t="s">
        <v>126</v>
      </c>
      <c r="E191" s="237" t="s">
        <v>1</v>
      </c>
      <c r="F191" s="238" t="s">
        <v>231</v>
      </c>
      <c r="G191" s="235"/>
      <c r="H191" s="237" t="s">
        <v>1</v>
      </c>
      <c r="I191" s="239"/>
      <c r="J191" s="235"/>
      <c r="K191" s="235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126</v>
      </c>
      <c r="AU191" s="244" t="s">
        <v>86</v>
      </c>
      <c r="AV191" s="13" t="s">
        <v>84</v>
      </c>
      <c r="AW191" s="13" t="s">
        <v>32</v>
      </c>
      <c r="AX191" s="13" t="s">
        <v>76</v>
      </c>
      <c r="AY191" s="244" t="s">
        <v>118</v>
      </c>
    </row>
    <row r="192" s="14" customFormat="1">
      <c r="A192" s="14"/>
      <c r="B192" s="245"/>
      <c r="C192" s="246"/>
      <c r="D192" s="236" t="s">
        <v>126</v>
      </c>
      <c r="E192" s="247" t="s">
        <v>1</v>
      </c>
      <c r="F192" s="248" t="s">
        <v>232</v>
      </c>
      <c r="G192" s="246"/>
      <c r="H192" s="249">
        <v>56.448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5" t="s">
        <v>126</v>
      </c>
      <c r="AU192" s="255" t="s">
        <v>86</v>
      </c>
      <c r="AV192" s="14" t="s">
        <v>86</v>
      </c>
      <c r="AW192" s="14" t="s">
        <v>32</v>
      </c>
      <c r="AX192" s="14" t="s">
        <v>76</v>
      </c>
      <c r="AY192" s="255" t="s">
        <v>118</v>
      </c>
    </row>
    <row r="193" s="16" customFormat="1">
      <c r="A193" s="16"/>
      <c r="B193" s="267"/>
      <c r="C193" s="268"/>
      <c r="D193" s="236" t="s">
        <v>126</v>
      </c>
      <c r="E193" s="269" t="s">
        <v>1</v>
      </c>
      <c r="F193" s="270" t="s">
        <v>136</v>
      </c>
      <c r="G193" s="268"/>
      <c r="H193" s="271">
        <v>77.832999999999998</v>
      </c>
      <c r="I193" s="272"/>
      <c r="J193" s="268"/>
      <c r="K193" s="268"/>
      <c r="L193" s="273"/>
      <c r="M193" s="274"/>
      <c r="N193" s="275"/>
      <c r="O193" s="275"/>
      <c r="P193" s="275"/>
      <c r="Q193" s="275"/>
      <c r="R193" s="275"/>
      <c r="S193" s="275"/>
      <c r="T193" s="276"/>
      <c r="U193" s="16"/>
      <c r="V193" s="16"/>
      <c r="W193" s="16"/>
      <c r="X193" s="16"/>
      <c r="Y193" s="16"/>
      <c r="Z193" s="16"/>
      <c r="AA193" s="16"/>
      <c r="AB193" s="16"/>
      <c r="AC193" s="16"/>
      <c r="AD193" s="16"/>
      <c r="AE193" s="16"/>
      <c r="AT193" s="277" t="s">
        <v>126</v>
      </c>
      <c r="AU193" s="277" t="s">
        <v>86</v>
      </c>
      <c r="AV193" s="16" t="s">
        <v>124</v>
      </c>
      <c r="AW193" s="16" t="s">
        <v>32</v>
      </c>
      <c r="AX193" s="16" t="s">
        <v>84</v>
      </c>
      <c r="AY193" s="277" t="s">
        <v>118</v>
      </c>
    </row>
    <row r="194" s="2" customFormat="1" ht="37.8" customHeight="1">
      <c r="A194" s="39"/>
      <c r="B194" s="40"/>
      <c r="C194" s="220" t="s">
        <v>233</v>
      </c>
      <c r="D194" s="220" t="s">
        <v>120</v>
      </c>
      <c r="E194" s="221" t="s">
        <v>234</v>
      </c>
      <c r="F194" s="222" t="s">
        <v>235</v>
      </c>
      <c r="G194" s="223" t="s">
        <v>167</v>
      </c>
      <c r="H194" s="224">
        <v>233.499</v>
      </c>
      <c r="I194" s="225"/>
      <c r="J194" s="226">
        <f>ROUND(I194*H194,2)</f>
        <v>0</v>
      </c>
      <c r="K194" s="227"/>
      <c r="L194" s="45"/>
      <c r="M194" s="228" t="s">
        <v>1</v>
      </c>
      <c r="N194" s="229" t="s">
        <v>41</v>
      </c>
      <c r="O194" s="92"/>
      <c r="P194" s="230">
        <f>O194*H194</f>
        <v>0</v>
      </c>
      <c r="Q194" s="230">
        <v>0</v>
      </c>
      <c r="R194" s="230">
        <f>Q194*H194</f>
        <v>0</v>
      </c>
      <c r="S194" s="230">
        <v>0</v>
      </c>
      <c r="T194" s="231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2" t="s">
        <v>124</v>
      </c>
      <c r="AT194" s="232" t="s">
        <v>120</v>
      </c>
      <c r="AU194" s="232" t="s">
        <v>86</v>
      </c>
      <c r="AY194" s="18" t="s">
        <v>118</v>
      </c>
      <c r="BE194" s="233">
        <f>IF(N194="základní",J194,0)</f>
        <v>0</v>
      </c>
      <c r="BF194" s="233">
        <f>IF(N194="snížená",J194,0)</f>
        <v>0</v>
      </c>
      <c r="BG194" s="233">
        <f>IF(N194="zákl. přenesená",J194,0)</f>
        <v>0</v>
      </c>
      <c r="BH194" s="233">
        <f>IF(N194="sníž. přenesená",J194,0)</f>
        <v>0</v>
      </c>
      <c r="BI194" s="233">
        <f>IF(N194="nulová",J194,0)</f>
        <v>0</v>
      </c>
      <c r="BJ194" s="18" t="s">
        <v>84</v>
      </c>
      <c r="BK194" s="233">
        <f>ROUND(I194*H194,2)</f>
        <v>0</v>
      </c>
      <c r="BL194" s="18" t="s">
        <v>124</v>
      </c>
      <c r="BM194" s="232" t="s">
        <v>236</v>
      </c>
    </row>
    <row r="195" s="14" customFormat="1">
      <c r="A195" s="14"/>
      <c r="B195" s="245"/>
      <c r="C195" s="246"/>
      <c r="D195" s="236" t="s">
        <v>126</v>
      </c>
      <c r="E195" s="247" t="s">
        <v>1</v>
      </c>
      <c r="F195" s="248" t="s">
        <v>237</v>
      </c>
      <c r="G195" s="246"/>
      <c r="H195" s="249">
        <v>233.499</v>
      </c>
      <c r="I195" s="250"/>
      <c r="J195" s="246"/>
      <c r="K195" s="246"/>
      <c r="L195" s="251"/>
      <c r="M195" s="252"/>
      <c r="N195" s="253"/>
      <c r="O195" s="253"/>
      <c r="P195" s="253"/>
      <c r="Q195" s="253"/>
      <c r="R195" s="253"/>
      <c r="S195" s="253"/>
      <c r="T195" s="25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5" t="s">
        <v>126</v>
      </c>
      <c r="AU195" s="255" t="s">
        <v>86</v>
      </c>
      <c r="AV195" s="14" t="s">
        <v>86</v>
      </c>
      <c r="AW195" s="14" t="s">
        <v>32</v>
      </c>
      <c r="AX195" s="14" t="s">
        <v>84</v>
      </c>
      <c r="AY195" s="255" t="s">
        <v>118</v>
      </c>
    </row>
    <row r="196" s="2" customFormat="1" ht="16.5" customHeight="1">
      <c r="A196" s="39"/>
      <c r="B196" s="40"/>
      <c r="C196" s="220" t="s">
        <v>238</v>
      </c>
      <c r="D196" s="220" t="s">
        <v>120</v>
      </c>
      <c r="E196" s="221" t="s">
        <v>239</v>
      </c>
      <c r="F196" s="222" t="s">
        <v>240</v>
      </c>
      <c r="G196" s="223" t="s">
        <v>167</v>
      </c>
      <c r="H196" s="224">
        <v>77.832999999999998</v>
      </c>
      <c r="I196" s="225"/>
      <c r="J196" s="226">
        <f>ROUND(I196*H196,2)</f>
        <v>0</v>
      </c>
      <c r="K196" s="227"/>
      <c r="L196" s="45"/>
      <c r="M196" s="228" t="s">
        <v>1</v>
      </c>
      <c r="N196" s="229" t="s">
        <v>41</v>
      </c>
      <c r="O196" s="92"/>
      <c r="P196" s="230">
        <f>O196*H196</f>
        <v>0</v>
      </c>
      <c r="Q196" s="230">
        <v>0</v>
      </c>
      <c r="R196" s="230">
        <f>Q196*H196</f>
        <v>0</v>
      </c>
      <c r="S196" s="230">
        <v>0</v>
      </c>
      <c r="T196" s="231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2" t="s">
        <v>124</v>
      </c>
      <c r="AT196" s="232" t="s">
        <v>120</v>
      </c>
      <c r="AU196" s="232" t="s">
        <v>86</v>
      </c>
      <c r="AY196" s="18" t="s">
        <v>118</v>
      </c>
      <c r="BE196" s="233">
        <f>IF(N196="základní",J196,0)</f>
        <v>0</v>
      </c>
      <c r="BF196" s="233">
        <f>IF(N196="snížená",J196,0)</f>
        <v>0</v>
      </c>
      <c r="BG196" s="233">
        <f>IF(N196="zákl. přenesená",J196,0)</f>
        <v>0</v>
      </c>
      <c r="BH196" s="233">
        <f>IF(N196="sníž. přenesená",J196,0)</f>
        <v>0</v>
      </c>
      <c r="BI196" s="233">
        <f>IF(N196="nulová",J196,0)</f>
        <v>0</v>
      </c>
      <c r="BJ196" s="18" t="s">
        <v>84</v>
      </c>
      <c r="BK196" s="233">
        <f>ROUND(I196*H196,2)</f>
        <v>0</v>
      </c>
      <c r="BL196" s="18" t="s">
        <v>124</v>
      </c>
      <c r="BM196" s="232" t="s">
        <v>241</v>
      </c>
    </row>
    <row r="197" s="14" customFormat="1">
      <c r="A197" s="14"/>
      <c r="B197" s="245"/>
      <c r="C197" s="246"/>
      <c r="D197" s="236" t="s">
        <v>126</v>
      </c>
      <c r="E197" s="247" t="s">
        <v>1</v>
      </c>
      <c r="F197" s="248" t="s">
        <v>242</v>
      </c>
      <c r="G197" s="246"/>
      <c r="H197" s="249">
        <v>77.832999999999998</v>
      </c>
      <c r="I197" s="250"/>
      <c r="J197" s="246"/>
      <c r="K197" s="246"/>
      <c r="L197" s="251"/>
      <c r="M197" s="289"/>
      <c r="N197" s="290"/>
      <c r="O197" s="290"/>
      <c r="P197" s="290"/>
      <c r="Q197" s="290"/>
      <c r="R197" s="290"/>
      <c r="S197" s="290"/>
      <c r="T197" s="291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5" t="s">
        <v>126</v>
      </c>
      <c r="AU197" s="255" t="s">
        <v>86</v>
      </c>
      <c r="AV197" s="14" t="s">
        <v>86</v>
      </c>
      <c r="AW197" s="14" t="s">
        <v>32</v>
      </c>
      <c r="AX197" s="14" t="s">
        <v>84</v>
      </c>
      <c r="AY197" s="255" t="s">
        <v>118</v>
      </c>
    </row>
    <row r="198" s="2" customFormat="1" ht="6.96" customHeight="1">
      <c r="A198" s="39"/>
      <c r="B198" s="67"/>
      <c r="C198" s="68"/>
      <c r="D198" s="68"/>
      <c r="E198" s="68"/>
      <c r="F198" s="68"/>
      <c r="G198" s="68"/>
      <c r="H198" s="68"/>
      <c r="I198" s="68"/>
      <c r="J198" s="68"/>
      <c r="K198" s="68"/>
      <c r="L198" s="45"/>
      <c r="M198" s="39"/>
      <c r="O198" s="39"/>
      <c r="P198" s="39"/>
      <c r="Q198" s="39"/>
      <c r="R198" s="39"/>
      <c r="S198" s="39"/>
      <c r="T198" s="39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</row>
  </sheetData>
  <sheetProtection sheet="1" autoFilter="0" formatColumns="0" formatRows="0" objects="1" scenarios="1" spinCount="100000" saltValue="dpnkgJKcOccsHc70M1Vz8MTXVGdz5ijbbvLuiCO8MRfem2+PM+T40rplCP4g3t2CnxyWrpa7jy4nwHkilRVu6Q==" hashValue="jfYAR/8Ho5nvKV9k5DBpc9EGLs3hTBOca2AvWbQnieIKw/82w5bZMPahi8LvyDGGzILmx7xRvWFWXdxMzeSx8Q==" algorithmName="SHA-512" password="CA9C"/>
  <autoFilter ref="C119:K197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90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ZTV lokalita Laziště, Otrokovice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243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93</v>
      </c>
      <c r="G12" s="39"/>
      <c r="H12" s="39"/>
      <c r="I12" s="141" t="s">
        <v>22</v>
      </c>
      <c r="J12" s="145" t="str">
        <f>'Rekapitulace stavby'!AN8</f>
        <v>11. 7. 2023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/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>Město Otrokovice</v>
      </c>
      <c r="F15" s="39"/>
      <c r="G15" s="39"/>
      <c r="H15" s="39"/>
      <c r="I15" s="141" t="s">
        <v>27</v>
      </c>
      <c r="J15" s="144" t="str">
        <f>IF('Rekapitulace stavby'!AN11="","",'Rekapitulace stavby'!AN11)</f>
        <v/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>Ing.J.Bačík</v>
      </c>
      <c r="F21" s="39"/>
      <c r="G21" s="39"/>
      <c r="H21" s="39"/>
      <c r="I21" s="141" t="s">
        <v>27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>Ing.L.Alster</v>
      </c>
      <c r="F24" s="39"/>
      <c r="G24" s="39"/>
      <c r="H24" s="39"/>
      <c r="I24" s="141" t="s">
        <v>27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ROUND(J132,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ROUND((SUM(BE132:BE395)),  2)</f>
        <v>0</v>
      </c>
      <c r="G33" s="39"/>
      <c r="H33" s="39"/>
      <c r="I33" s="156">
        <v>0.20999999999999999</v>
      </c>
      <c r="J33" s="155">
        <f>ROUND(((SUM(BE132:BE395))*I33),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ROUND((SUM(BF132:BF395)),  2)</f>
        <v>0</v>
      </c>
      <c r="G34" s="39"/>
      <c r="H34" s="39"/>
      <c r="I34" s="156">
        <v>0.14999999999999999</v>
      </c>
      <c r="J34" s="155">
        <f>ROUND(((SUM(BF132:BF395))*I34),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ROUND((SUM(BG132:BG395)),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ROUND((SUM(BH132:BH395)),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ROUND((SUM(BI132:BI395)),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94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ZTV lokalita Laziště, Otrokovice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101 - Komunikace a zpevněné plochy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11. 7. 2023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Otrokovice</v>
      </c>
      <c r="G91" s="41"/>
      <c r="H91" s="41"/>
      <c r="I91" s="33" t="s">
        <v>30</v>
      </c>
      <c r="J91" s="37" t="str">
        <f>E21</f>
        <v>Ing.J.Bačík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Ing.L.Alster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95</v>
      </c>
      <c r="D94" s="177"/>
      <c r="E94" s="177"/>
      <c r="F94" s="177"/>
      <c r="G94" s="177"/>
      <c r="H94" s="177"/>
      <c r="I94" s="177"/>
      <c r="J94" s="178" t="s">
        <v>96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97</v>
      </c>
      <c r="D96" s="41"/>
      <c r="E96" s="41"/>
      <c r="F96" s="41"/>
      <c r="G96" s="41"/>
      <c r="H96" s="41"/>
      <c r="I96" s="41"/>
      <c r="J96" s="111">
        <f>J132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98</v>
      </c>
    </row>
    <row r="97" s="9" customFormat="1" ht="24.96" customHeight="1">
      <c r="A97" s="9"/>
      <c r="B97" s="180"/>
      <c r="C97" s="181"/>
      <c r="D97" s="182" t="s">
        <v>99</v>
      </c>
      <c r="E97" s="183"/>
      <c r="F97" s="183"/>
      <c r="G97" s="183"/>
      <c r="H97" s="183"/>
      <c r="I97" s="183"/>
      <c r="J97" s="184">
        <f>J133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100</v>
      </c>
      <c r="E98" s="189"/>
      <c r="F98" s="189"/>
      <c r="G98" s="189"/>
      <c r="H98" s="189"/>
      <c r="I98" s="189"/>
      <c r="J98" s="190">
        <f>J134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101</v>
      </c>
      <c r="E99" s="189"/>
      <c r="F99" s="189"/>
      <c r="G99" s="189"/>
      <c r="H99" s="189"/>
      <c r="I99" s="189"/>
      <c r="J99" s="190">
        <f>J179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244</v>
      </c>
      <c r="E100" s="189"/>
      <c r="F100" s="189"/>
      <c r="G100" s="189"/>
      <c r="H100" s="189"/>
      <c r="I100" s="189"/>
      <c r="J100" s="190">
        <f>J182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245</v>
      </c>
      <c r="E101" s="189"/>
      <c r="F101" s="189"/>
      <c r="G101" s="189"/>
      <c r="H101" s="189"/>
      <c r="I101" s="189"/>
      <c r="J101" s="190">
        <f>J186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246</v>
      </c>
      <c r="E102" s="189"/>
      <c r="F102" s="189"/>
      <c r="G102" s="189"/>
      <c r="H102" s="189"/>
      <c r="I102" s="189"/>
      <c r="J102" s="190">
        <f>J199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247</v>
      </c>
      <c r="E103" s="189"/>
      <c r="F103" s="189"/>
      <c r="G103" s="189"/>
      <c r="H103" s="189"/>
      <c r="I103" s="189"/>
      <c r="J103" s="190">
        <f>J206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248</v>
      </c>
      <c r="E104" s="189"/>
      <c r="F104" s="189"/>
      <c r="G104" s="189"/>
      <c r="H104" s="189"/>
      <c r="I104" s="189"/>
      <c r="J104" s="190">
        <f>J266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249</v>
      </c>
      <c r="E105" s="189"/>
      <c r="F105" s="189"/>
      <c r="G105" s="189"/>
      <c r="H105" s="189"/>
      <c r="I105" s="189"/>
      <c r="J105" s="190">
        <f>J300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102</v>
      </c>
      <c r="E106" s="189"/>
      <c r="F106" s="189"/>
      <c r="G106" s="189"/>
      <c r="H106" s="189"/>
      <c r="I106" s="189"/>
      <c r="J106" s="190">
        <f>J354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250</v>
      </c>
      <c r="E107" s="189"/>
      <c r="F107" s="189"/>
      <c r="G107" s="189"/>
      <c r="H107" s="189"/>
      <c r="I107" s="189"/>
      <c r="J107" s="190">
        <f>J361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9" customFormat="1" ht="24.96" customHeight="1">
      <c r="A108" s="9"/>
      <c r="B108" s="180"/>
      <c r="C108" s="181"/>
      <c r="D108" s="182" t="s">
        <v>251</v>
      </c>
      <c r="E108" s="183"/>
      <c r="F108" s="183"/>
      <c r="G108" s="183"/>
      <c r="H108" s="183"/>
      <c r="I108" s="183"/>
      <c r="J108" s="184">
        <f>J364</f>
        <v>0</v>
      </c>
      <c r="K108" s="181"/>
      <c r="L108" s="18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10" customFormat="1" ht="19.92" customHeight="1">
      <c r="A109" s="10"/>
      <c r="B109" s="186"/>
      <c r="C109" s="187"/>
      <c r="D109" s="188" t="s">
        <v>252</v>
      </c>
      <c r="E109" s="189"/>
      <c r="F109" s="189"/>
      <c r="G109" s="189"/>
      <c r="H109" s="189"/>
      <c r="I109" s="189"/>
      <c r="J109" s="190">
        <f>J365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6"/>
      <c r="C110" s="187"/>
      <c r="D110" s="188" t="s">
        <v>253</v>
      </c>
      <c r="E110" s="189"/>
      <c r="F110" s="189"/>
      <c r="G110" s="189"/>
      <c r="H110" s="189"/>
      <c r="I110" s="189"/>
      <c r="J110" s="190">
        <f>J373</f>
        <v>0</v>
      </c>
      <c r="K110" s="187"/>
      <c r="L110" s="191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6"/>
      <c r="C111" s="187"/>
      <c r="D111" s="188" t="s">
        <v>254</v>
      </c>
      <c r="E111" s="189"/>
      <c r="F111" s="189"/>
      <c r="G111" s="189"/>
      <c r="H111" s="189"/>
      <c r="I111" s="189"/>
      <c r="J111" s="190">
        <f>J385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255</v>
      </c>
      <c r="E112" s="189"/>
      <c r="F112" s="189"/>
      <c r="G112" s="189"/>
      <c r="H112" s="189"/>
      <c r="I112" s="189"/>
      <c r="J112" s="190">
        <f>J391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67"/>
      <c r="C114" s="68"/>
      <c r="D114" s="68"/>
      <c r="E114" s="68"/>
      <c r="F114" s="68"/>
      <c r="G114" s="68"/>
      <c r="H114" s="68"/>
      <c r="I114" s="68"/>
      <c r="J114" s="68"/>
      <c r="K114" s="68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8" s="2" customFormat="1" ht="6.96" customHeight="1">
      <c r="A118" s="39"/>
      <c r="B118" s="69"/>
      <c r="C118" s="70"/>
      <c r="D118" s="70"/>
      <c r="E118" s="70"/>
      <c r="F118" s="70"/>
      <c r="G118" s="70"/>
      <c r="H118" s="70"/>
      <c r="I118" s="70"/>
      <c r="J118" s="70"/>
      <c r="K118" s="70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4.96" customHeight="1">
      <c r="A119" s="39"/>
      <c r="B119" s="40"/>
      <c r="C119" s="24" t="s">
        <v>103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16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6.5" customHeight="1">
      <c r="A122" s="39"/>
      <c r="B122" s="40"/>
      <c r="C122" s="41"/>
      <c r="D122" s="41"/>
      <c r="E122" s="175" t="str">
        <f>E7</f>
        <v>ZTV lokalita Laziště, Otrokovice</v>
      </c>
      <c r="F122" s="33"/>
      <c r="G122" s="33"/>
      <c r="H122" s="33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91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6.5" customHeight="1">
      <c r="A124" s="39"/>
      <c r="B124" s="40"/>
      <c r="C124" s="41"/>
      <c r="D124" s="41"/>
      <c r="E124" s="77" t="str">
        <f>E9</f>
        <v>SO 101 - Komunikace a zpevněné plochy</v>
      </c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20</v>
      </c>
      <c r="D126" s="41"/>
      <c r="E126" s="41"/>
      <c r="F126" s="28" t="str">
        <f>F12</f>
        <v xml:space="preserve"> </v>
      </c>
      <c r="G126" s="41"/>
      <c r="H126" s="41"/>
      <c r="I126" s="33" t="s">
        <v>22</v>
      </c>
      <c r="J126" s="80" t="str">
        <f>IF(J12="","",J12)</f>
        <v>11. 7. 2023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5.15" customHeight="1">
      <c r="A128" s="39"/>
      <c r="B128" s="40"/>
      <c r="C128" s="33" t="s">
        <v>24</v>
      </c>
      <c r="D128" s="41"/>
      <c r="E128" s="41"/>
      <c r="F128" s="28" t="str">
        <f>E15</f>
        <v>Město Otrokovice</v>
      </c>
      <c r="G128" s="41"/>
      <c r="H128" s="41"/>
      <c r="I128" s="33" t="s">
        <v>30</v>
      </c>
      <c r="J128" s="37" t="str">
        <f>E21</f>
        <v>Ing.J.Bačík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5.15" customHeight="1">
      <c r="A129" s="39"/>
      <c r="B129" s="40"/>
      <c r="C129" s="33" t="s">
        <v>28</v>
      </c>
      <c r="D129" s="41"/>
      <c r="E129" s="41"/>
      <c r="F129" s="28" t="str">
        <f>IF(E18="","",E18)</f>
        <v>Vyplň údaj</v>
      </c>
      <c r="G129" s="41"/>
      <c r="H129" s="41"/>
      <c r="I129" s="33" t="s">
        <v>33</v>
      </c>
      <c r="J129" s="37" t="str">
        <f>E24</f>
        <v>Ing.L.Alster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0.32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11" customFormat="1" ht="29.28" customHeight="1">
      <c r="A131" s="192"/>
      <c r="B131" s="193"/>
      <c r="C131" s="194" t="s">
        <v>104</v>
      </c>
      <c r="D131" s="195" t="s">
        <v>61</v>
      </c>
      <c r="E131" s="195" t="s">
        <v>57</v>
      </c>
      <c r="F131" s="195" t="s">
        <v>58</v>
      </c>
      <c r="G131" s="195" t="s">
        <v>105</v>
      </c>
      <c r="H131" s="195" t="s">
        <v>106</v>
      </c>
      <c r="I131" s="195" t="s">
        <v>107</v>
      </c>
      <c r="J131" s="196" t="s">
        <v>96</v>
      </c>
      <c r="K131" s="197" t="s">
        <v>108</v>
      </c>
      <c r="L131" s="198"/>
      <c r="M131" s="101" t="s">
        <v>1</v>
      </c>
      <c r="N131" s="102" t="s">
        <v>40</v>
      </c>
      <c r="O131" s="102" t="s">
        <v>109</v>
      </c>
      <c r="P131" s="102" t="s">
        <v>110</v>
      </c>
      <c r="Q131" s="102" t="s">
        <v>111</v>
      </c>
      <c r="R131" s="102" t="s">
        <v>112</v>
      </c>
      <c r="S131" s="102" t="s">
        <v>113</v>
      </c>
      <c r="T131" s="103" t="s">
        <v>114</v>
      </c>
      <c r="U131" s="192"/>
      <c r="V131" s="192"/>
      <c r="W131" s="192"/>
      <c r="X131" s="192"/>
      <c r="Y131" s="192"/>
      <c r="Z131" s="192"/>
      <c r="AA131" s="192"/>
      <c r="AB131" s="192"/>
      <c r="AC131" s="192"/>
      <c r="AD131" s="192"/>
      <c r="AE131" s="192"/>
    </row>
    <row r="132" s="2" customFormat="1" ht="22.8" customHeight="1">
      <c r="A132" s="39"/>
      <c r="B132" s="40"/>
      <c r="C132" s="108" t="s">
        <v>115</v>
      </c>
      <c r="D132" s="41"/>
      <c r="E132" s="41"/>
      <c r="F132" s="41"/>
      <c r="G132" s="41"/>
      <c r="H132" s="41"/>
      <c r="I132" s="41"/>
      <c r="J132" s="199">
        <f>BK132</f>
        <v>0</v>
      </c>
      <c r="K132" s="41"/>
      <c r="L132" s="45"/>
      <c r="M132" s="104"/>
      <c r="N132" s="200"/>
      <c r="O132" s="105"/>
      <c r="P132" s="201">
        <f>P133+P364</f>
        <v>0</v>
      </c>
      <c r="Q132" s="105"/>
      <c r="R132" s="201">
        <f>R133+R364</f>
        <v>939.15237025999988</v>
      </c>
      <c r="S132" s="105"/>
      <c r="T132" s="202">
        <f>T133+T364</f>
        <v>0.3795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75</v>
      </c>
      <c r="AU132" s="18" t="s">
        <v>98</v>
      </c>
      <c r="BK132" s="203">
        <f>BK133+BK364</f>
        <v>0</v>
      </c>
    </row>
    <row r="133" s="12" customFormat="1" ht="25.92" customHeight="1">
      <c r="A133" s="12"/>
      <c r="B133" s="204"/>
      <c r="C133" s="205"/>
      <c r="D133" s="206" t="s">
        <v>75</v>
      </c>
      <c r="E133" s="207" t="s">
        <v>116</v>
      </c>
      <c r="F133" s="207" t="s">
        <v>117</v>
      </c>
      <c r="G133" s="205"/>
      <c r="H133" s="205"/>
      <c r="I133" s="208"/>
      <c r="J133" s="209">
        <f>BK133</f>
        <v>0</v>
      </c>
      <c r="K133" s="205"/>
      <c r="L133" s="210"/>
      <c r="M133" s="211"/>
      <c r="N133" s="212"/>
      <c r="O133" s="212"/>
      <c r="P133" s="213">
        <f>P134+P179+P182+P186+P199+P206+P266+P300+P354+P361</f>
        <v>0</v>
      </c>
      <c r="Q133" s="212"/>
      <c r="R133" s="213">
        <f>R134+R179+R182+R186+R199+R206+R266+R300+R354+R361</f>
        <v>939.15237025999988</v>
      </c>
      <c r="S133" s="212"/>
      <c r="T133" s="214">
        <f>T134+T179+T182+T186+T199+T206+T266+T300+T354+T361</f>
        <v>0.3795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5" t="s">
        <v>84</v>
      </c>
      <c r="AT133" s="216" t="s">
        <v>75</v>
      </c>
      <c r="AU133" s="216" t="s">
        <v>76</v>
      </c>
      <c r="AY133" s="215" t="s">
        <v>118</v>
      </c>
      <c r="BK133" s="217">
        <f>BK134+BK179+BK182+BK186+BK199+BK206+BK266+BK300+BK354+BK361</f>
        <v>0</v>
      </c>
    </row>
    <row r="134" s="12" customFormat="1" ht="22.8" customHeight="1">
      <c r="A134" s="12"/>
      <c r="B134" s="204"/>
      <c r="C134" s="205"/>
      <c r="D134" s="206" t="s">
        <v>75</v>
      </c>
      <c r="E134" s="218" t="s">
        <v>84</v>
      </c>
      <c r="F134" s="218" t="s">
        <v>119</v>
      </c>
      <c r="G134" s="205"/>
      <c r="H134" s="205"/>
      <c r="I134" s="208"/>
      <c r="J134" s="219">
        <f>BK134</f>
        <v>0</v>
      </c>
      <c r="K134" s="205"/>
      <c r="L134" s="210"/>
      <c r="M134" s="211"/>
      <c r="N134" s="212"/>
      <c r="O134" s="212"/>
      <c r="P134" s="213">
        <f>SUM(P135:P178)</f>
        <v>0</v>
      </c>
      <c r="Q134" s="212"/>
      <c r="R134" s="213">
        <f>SUM(R135:R178)</f>
        <v>120.39364000000001</v>
      </c>
      <c r="S134" s="212"/>
      <c r="T134" s="214">
        <f>SUM(T135:T178)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5" t="s">
        <v>84</v>
      </c>
      <c r="AT134" s="216" t="s">
        <v>75</v>
      </c>
      <c r="AU134" s="216" t="s">
        <v>84</v>
      </c>
      <c r="AY134" s="215" t="s">
        <v>118</v>
      </c>
      <c r="BK134" s="217">
        <f>SUM(BK135:BK178)</f>
        <v>0</v>
      </c>
    </row>
    <row r="135" s="2" customFormat="1" ht="44.25" customHeight="1">
      <c r="A135" s="39"/>
      <c r="B135" s="40"/>
      <c r="C135" s="220" t="s">
        <v>84</v>
      </c>
      <c r="D135" s="220" t="s">
        <v>120</v>
      </c>
      <c r="E135" s="221" t="s">
        <v>256</v>
      </c>
      <c r="F135" s="222" t="s">
        <v>257</v>
      </c>
      <c r="G135" s="223" t="s">
        <v>123</v>
      </c>
      <c r="H135" s="224">
        <v>54</v>
      </c>
      <c r="I135" s="225"/>
      <c r="J135" s="226">
        <f>ROUND(I135*H135,2)</f>
        <v>0</v>
      </c>
      <c r="K135" s="227"/>
      <c r="L135" s="45"/>
      <c r="M135" s="228" t="s">
        <v>1</v>
      </c>
      <c r="N135" s="229" t="s">
        <v>41</v>
      </c>
      <c r="O135" s="92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2" t="s">
        <v>124</v>
      </c>
      <c r="AT135" s="232" t="s">
        <v>120</v>
      </c>
      <c r="AU135" s="232" t="s">
        <v>86</v>
      </c>
      <c r="AY135" s="18" t="s">
        <v>118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8" t="s">
        <v>84</v>
      </c>
      <c r="BK135" s="233">
        <f>ROUND(I135*H135,2)</f>
        <v>0</v>
      </c>
      <c r="BL135" s="18" t="s">
        <v>124</v>
      </c>
      <c r="BM135" s="232" t="s">
        <v>258</v>
      </c>
    </row>
    <row r="136" s="14" customFormat="1">
      <c r="A136" s="14"/>
      <c r="B136" s="245"/>
      <c r="C136" s="246"/>
      <c r="D136" s="236" t="s">
        <v>126</v>
      </c>
      <c r="E136" s="247" t="s">
        <v>1</v>
      </c>
      <c r="F136" s="248" t="s">
        <v>259</v>
      </c>
      <c r="G136" s="246"/>
      <c r="H136" s="249">
        <v>54</v>
      </c>
      <c r="I136" s="250"/>
      <c r="J136" s="246"/>
      <c r="K136" s="246"/>
      <c r="L136" s="251"/>
      <c r="M136" s="252"/>
      <c r="N136" s="253"/>
      <c r="O136" s="253"/>
      <c r="P136" s="253"/>
      <c r="Q136" s="253"/>
      <c r="R136" s="253"/>
      <c r="S136" s="253"/>
      <c r="T136" s="25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5" t="s">
        <v>126</v>
      </c>
      <c r="AU136" s="255" t="s">
        <v>86</v>
      </c>
      <c r="AV136" s="14" t="s">
        <v>86</v>
      </c>
      <c r="AW136" s="14" t="s">
        <v>32</v>
      </c>
      <c r="AX136" s="14" t="s">
        <v>84</v>
      </c>
      <c r="AY136" s="255" t="s">
        <v>118</v>
      </c>
    </row>
    <row r="137" s="2" customFormat="1" ht="24.15" customHeight="1">
      <c r="A137" s="39"/>
      <c r="B137" s="40"/>
      <c r="C137" s="220" t="s">
        <v>86</v>
      </c>
      <c r="D137" s="220" t="s">
        <v>120</v>
      </c>
      <c r="E137" s="221" t="s">
        <v>260</v>
      </c>
      <c r="F137" s="222" t="s">
        <v>261</v>
      </c>
      <c r="G137" s="223" t="s">
        <v>123</v>
      </c>
      <c r="H137" s="224">
        <v>0.35999999999999999</v>
      </c>
      <c r="I137" s="225"/>
      <c r="J137" s="226">
        <f>ROUND(I137*H137,2)</f>
        <v>0</v>
      </c>
      <c r="K137" s="227"/>
      <c r="L137" s="45"/>
      <c r="M137" s="228" t="s">
        <v>1</v>
      </c>
      <c r="N137" s="229" t="s">
        <v>41</v>
      </c>
      <c r="O137" s="92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2" t="s">
        <v>124</v>
      </c>
      <c r="AT137" s="232" t="s">
        <v>120</v>
      </c>
      <c r="AU137" s="232" t="s">
        <v>86</v>
      </c>
      <c r="AY137" s="18" t="s">
        <v>118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8" t="s">
        <v>84</v>
      </c>
      <c r="BK137" s="233">
        <f>ROUND(I137*H137,2)</f>
        <v>0</v>
      </c>
      <c r="BL137" s="18" t="s">
        <v>124</v>
      </c>
      <c r="BM137" s="232" t="s">
        <v>262</v>
      </c>
    </row>
    <row r="138" s="13" customFormat="1">
      <c r="A138" s="13"/>
      <c r="B138" s="234"/>
      <c r="C138" s="235"/>
      <c r="D138" s="236" t="s">
        <v>126</v>
      </c>
      <c r="E138" s="237" t="s">
        <v>1</v>
      </c>
      <c r="F138" s="238" t="s">
        <v>263</v>
      </c>
      <c r="G138" s="235"/>
      <c r="H138" s="237" t="s">
        <v>1</v>
      </c>
      <c r="I138" s="239"/>
      <c r="J138" s="235"/>
      <c r="K138" s="235"/>
      <c r="L138" s="240"/>
      <c r="M138" s="241"/>
      <c r="N138" s="242"/>
      <c r="O138" s="242"/>
      <c r="P138" s="242"/>
      <c r="Q138" s="242"/>
      <c r="R138" s="242"/>
      <c r="S138" s="242"/>
      <c r="T138" s="24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4" t="s">
        <v>126</v>
      </c>
      <c r="AU138" s="244" t="s">
        <v>86</v>
      </c>
      <c r="AV138" s="13" t="s">
        <v>84</v>
      </c>
      <c r="AW138" s="13" t="s">
        <v>32</v>
      </c>
      <c r="AX138" s="13" t="s">
        <v>76</v>
      </c>
      <c r="AY138" s="244" t="s">
        <v>118</v>
      </c>
    </row>
    <row r="139" s="14" customFormat="1">
      <c r="A139" s="14"/>
      <c r="B139" s="245"/>
      <c r="C139" s="246"/>
      <c r="D139" s="236" t="s">
        <v>126</v>
      </c>
      <c r="E139" s="247" t="s">
        <v>1</v>
      </c>
      <c r="F139" s="248" t="s">
        <v>264</v>
      </c>
      <c r="G139" s="246"/>
      <c r="H139" s="249">
        <v>0.35999999999999999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5" t="s">
        <v>126</v>
      </c>
      <c r="AU139" s="255" t="s">
        <v>86</v>
      </c>
      <c r="AV139" s="14" t="s">
        <v>86</v>
      </c>
      <c r="AW139" s="14" t="s">
        <v>32</v>
      </c>
      <c r="AX139" s="14" t="s">
        <v>84</v>
      </c>
      <c r="AY139" s="255" t="s">
        <v>118</v>
      </c>
    </row>
    <row r="140" s="2" customFormat="1" ht="24.15" customHeight="1">
      <c r="A140" s="39"/>
      <c r="B140" s="40"/>
      <c r="C140" s="220" t="s">
        <v>131</v>
      </c>
      <c r="D140" s="220" t="s">
        <v>120</v>
      </c>
      <c r="E140" s="221" t="s">
        <v>265</v>
      </c>
      <c r="F140" s="222" t="s">
        <v>266</v>
      </c>
      <c r="G140" s="223" t="s">
        <v>123</v>
      </c>
      <c r="H140" s="224">
        <v>13.5</v>
      </c>
      <c r="I140" s="225"/>
      <c r="J140" s="226">
        <f>ROUND(I140*H140,2)</f>
        <v>0</v>
      </c>
      <c r="K140" s="227"/>
      <c r="L140" s="45"/>
      <c r="M140" s="228" t="s">
        <v>1</v>
      </c>
      <c r="N140" s="229" t="s">
        <v>41</v>
      </c>
      <c r="O140" s="92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2" t="s">
        <v>124</v>
      </c>
      <c r="AT140" s="232" t="s">
        <v>120</v>
      </c>
      <c r="AU140" s="232" t="s">
        <v>86</v>
      </c>
      <c r="AY140" s="18" t="s">
        <v>118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8" t="s">
        <v>84</v>
      </c>
      <c r="BK140" s="233">
        <f>ROUND(I140*H140,2)</f>
        <v>0</v>
      </c>
      <c r="BL140" s="18" t="s">
        <v>124</v>
      </c>
      <c r="BM140" s="232" t="s">
        <v>267</v>
      </c>
    </row>
    <row r="141" s="14" customFormat="1">
      <c r="A141" s="14"/>
      <c r="B141" s="245"/>
      <c r="C141" s="246"/>
      <c r="D141" s="236" t="s">
        <v>126</v>
      </c>
      <c r="E141" s="247" t="s">
        <v>1</v>
      </c>
      <c r="F141" s="248" t="s">
        <v>268</v>
      </c>
      <c r="G141" s="246"/>
      <c r="H141" s="249">
        <v>13.5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5" t="s">
        <v>126</v>
      </c>
      <c r="AU141" s="255" t="s">
        <v>86</v>
      </c>
      <c r="AV141" s="14" t="s">
        <v>86</v>
      </c>
      <c r="AW141" s="14" t="s">
        <v>32</v>
      </c>
      <c r="AX141" s="14" t="s">
        <v>84</v>
      </c>
      <c r="AY141" s="255" t="s">
        <v>118</v>
      </c>
    </row>
    <row r="142" s="2" customFormat="1" ht="37.8" customHeight="1">
      <c r="A142" s="39"/>
      <c r="B142" s="40"/>
      <c r="C142" s="220" t="s">
        <v>124</v>
      </c>
      <c r="D142" s="220" t="s">
        <v>120</v>
      </c>
      <c r="E142" s="221" t="s">
        <v>269</v>
      </c>
      <c r="F142" s="222" t="s">
        <v>270</v>
      </c>
      <c r="G142" s="223" t="s">
        <v>186</v>
      </c>
      <c r="H142" s="224">
        <v>171</v>
      </c>
      <c r="I142" s="225"/>
      <c r="J142" s="226">
        <f>ROUND(I142*H142,2)</f>
        <v>0</v>
      </c>
      <c r="K142" s="227"/>
      <c r="L142" s="45"/>
      <c r="M142" s="228" t="s">
        <v>1</v>
      </c>
      <c r="N142" s="229" t="s">
        <v>41</v>
      </c>
      <c r="O142" s="92"/>
      <c r="P142" s="230">
        <f>O142*H142</f>
        <v>0</v>
      </c>
      <c r="Q142" s="230">
        <v>0.00084000000000000003</v>
      </c>
      <c r="R142" s="230">
        <f>Q142*H142</f>
        <v>0.14364000000000002</v>
      </c>
      <c r="S142" s="230">
        <v>0</v>
      </c>
      <c r="T142" s="23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2" t="s">
        <v>124</v>
      </c>
      <c r="AT142" s="232" t="s">
        <v>120</v>
      </c>
      <c r="AU142" s="232" t="s">
        <v>86</v>
      </c>
      <c r="AY142" s="18" t="s">
        <v>118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8" t="s">
        <v>84</v>
      </c>
      <c r="BK142" s="233">
        <f>ROUND(I142*H142,2)</f>
        <v>0</v>
      </c>
      <c r="BL142" s="18" t="s">
        <v>124</v>
      </c>
      <c r="BM142" s="232" t="s">
        <v>271</v>
      </c>
    </row>
    <row r="143" s="14" customFormat="1">
      <c r="A143" s="14"/>
      <c r="B143" s="245"/>
      <c r="C143" s="246"/>
      <c r="D143" s="236" t="s">
        <v>126</v>
      </c>
      <c r="E143" s="247" t="s">
        <v>1</v>
      </c>
      <c r="F143" s="248" t="s">
        <v>272</v>
      </c>
      <c r="G143" s="246"/>
      <c r="H143" s="249">
        <v>135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5" t="s">
        <v>126</v>
      </c>
      <c r="AU143" s="255" t="s">
        <v>86</v>
      </c>
      <c r="AV143" s="14" t="s">
        <v>86</v>
      </c>
      <c r="AW143" s="14" t="s">
        <v>32</v>
      </c>
      <c r="AX143" s="14" t="s">
        <v>76</v>
      </c>
      <c r="AY143" s="255" t="s">
        <v>118</v>
      </c>
    </row>
    <row r="144" s="14" customFormat="1">
      <c r="A144" s="14"/>
      <c r="B144" s="245"/>
      <c r="C144" s="246"/>
      <c r="D144" s="236" t="s">
        <v>126</v>
      </c>
      <c r="E144" s="247" t="s">
        <v>1</v>
      </c>
      <c r="F144" s="248" t="s">
        <v>273</v>
      </c>
      <c r="G144" s="246"/>
      <c r="H144" s="249">
        <v>36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5" t="s">
        <v>126</v>
      </c>
      <c r="AU144" s="255" t="s">
        <v>86</v>
      </c>
      <c r="AV144" s="14" t="s">
        <v>86</v>
      </c>
      <c r="AW144" s="14" t="s">
        <v>32</v>
      </c>
      <c r="AX144" s="14" t="s">
        <v>76</v>
      </c>
      <c r="AY144" s="255" t="s">
        <v>118</v>
      </c>
    </row>
    <row r="145" s="16" customFormat="1">
      <c r="A145" s="16"/>
      <c r="B145" s="267"/>
      <c r="C145" s="268"/>
      <c r="D145" s="236" t="s">
        <v>126</v>
      </c>
      <c r="E145" s="269" t="s">
        <v>1</v>
      </c>
      <c r="F145" s="270" t="s">
        <v>136</v>
      </c>
      <c r="G145" s="268"/>
      <c r="H145" s="271">
        <v>171</v>
      </c>
      <c r="I145" s="272"/>
      <c r="J145" s="268"/>
      <c r="K145" s="268"/>
      <c r="L145" s="273"/>
      <c r="M145" s="274"/>
      <c r="N145" s="275"/>
      <c r="O145" s="275"/>
      <c r="P145" s="275"/>
      <c r="Q145" s="275"/>
      <c r="R145" s="275"/>
      <c r="S145" s="275"/>
      <c r="T145" s="276"/>
      <c r="U145" s="16"/>
      <c r="V145" s="16"/>
      <c r="W145" s="16"/>
      <c r="X145" s="16"/>
      <c r="Y145" s="16"/>
      <c r="Z145" s="16"/>
      <c r="AA145" s="16"/>
      <c r="AB145" s="16"/>
      <c r="AC145" s="16"/>
      <c r="AD145" s="16"/>
      <c r="AE145" s="16"/>
      <c r="AT145" s="277" t="s">
        <v>126</v>
      </c>
      <c r="AU145" s="277" t="s">
        <v>86</v>
      </c>
      <c r="AV145" s="16" t="s">
        <v>124</v>
      </c>
      <c r="AW145" s="16" t="s">
        <v>32</v>
      </c>
      <c r="AX145" s="16" t="s">
        <v>84</v>
      </c>
      <c r="AY145" s="277" t="s">
        <v>118</v>
      </c>
    </row>
    <row r="146" s="2" customFormat="1" ht="44.25" customHeight="1">
      <c r="A146" s="39"/>
      <c r="B146" s="40"/>
      <c r="C146" s="220" t="s">
        <v>151</v>
      </c>
      <c r="D146" s="220" t="s">
        <v>120</v>
      </c>
      <c r="E146" s="221" t="s">
        <v>274</v>
      </c>
      <c r="F146" s="222" t="s">
        <v>275</v>
      </c>
      <c r="G146" s="223" t="s">
        <v>186</v>
      </c>
      <c r="H146" s="224">
        <v>171</v>
      </c>
      <c r="I146" s="225"/>
      <c r="J146" s="226">
        <f>ROUND(I146*H146,2)</f>
        <v>0</v>
      </c>
      <c r="K146" s="227"/>
      <c r="L146" s="45"/>
      <c r="M146" s="228" t="s">
        <v>1</v>
      </c>
      <c r="N146" s="229" t="s">
        <v>41</v>
      </c>
      <c r="O146" s="92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2" t="s">
        <v>124</v>
      </c>
      <c r="AT146" s="232" t="s">
        <v>120</v>
      </c>
      <c r="AU146" s="232" t="s">
        <v>86</v>
      </c>
      <c r="AY146" s="18" t="s">
        <v>118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8" t="s">
        <v>84</v>
      </c>
      <c r="BK146" s="233">
        <f>ROUND(I146*H146,2)</f>
        <v>0</v>
      </c>
      <c r="BL146" s="18" t="s">
        <v>124</v>
      </c>
      <c r="BM146" s="232" t="s">
        <v>276</v>
      </c>
    </row>
    <row r="147" s="14" customFormat="1">
      <c r="A147" s="14"/>
      <c r="B147" s="245"/>
      <c r="C147" s="246"/>
      <c r="D147" s="236" t="s">
        <v>126</v>
      </c>
      <c r="E147" s="247" t="s">
        <v>1</v>
      </c>
      <c r="F147" s="248" t="s">
        <v>277</v>
      </c>
      <c r="G147" s="246"/>
      <c r="H147" s="249">
        <v>171</v>
      </c>
      <c r="I147" s="250"/>
      <c r="J147" s="246"/>
      <c r="K147" s="246"/>
      <c r="L147" s="251"/>
      <c r="M147" s="252"/>
      <c r="N147" s="253"/>
      <c r="O147" s="253"/>
      <c r="P147" s="253"/>
      <c r="Q147" s="253"/>
      <c r="R147" s="253"/>
      <c r="S147" s="253"/>
      <c r="T147" s="25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5" t="s">
        <v>126</v>
      </c>
      <c r="AU147" s="255" t="s">
        <v>86</v>
      </c>
      <c r="AV147" s="14" t="s">
        <v>86</v>
      </c>
      <c r="AW147" s="14" t="s">
        <v>32</v>
      </c>
      <c r="AX147" s="14" t="s">
        <v>84</v>
      </c>
      <c r="AY147" s="255" t="s">
        <v>118</v>
      </c>
    </row>
    <row r="148" s="2" customFormat="1" ht="62.7" customHeight="1">
      <c r="A148" s="39"/>
      <c r="B148" s="40"/>
      <c r="C148" s="220" t="s">
        <v>158</v>
      </c>
      <c r="D148" s="220" t="s">
        <v>120</v>
      </c>
      <c r="E148" s="221" t="s">
        <v>137</v>
      </c>
      <c r="F148" s="222" t="s">
        <v>138</v>
      </c>
      <c r="G148" s="223" t="s">
        <v>123</v>
      </c>
      <c r="H148" s="224">
        <v>191.86000000000001</v>
      </c>
      <c r="I148" s="225"/>
      <c r="J148" s="226">
        <f>ROUND(I148*H148,2)</f>
        <v>0</v>
      </c>
      <c r="K148" s="227"/>
      <c r="L148" s="45"/>
      <c r="M148" s="228" t="s">
        <v>1</v>
      </c>
      <c r="N148" s="229" t="s">
        <v>41</v>
      </c>
      <c r="O148" s="92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2" t="s">
        <v>124</v>
      </c>
      <c r="AT148" s="232" t="s">
        <v>120</v>
      </c>
      <c r="AU148" s="232" t="s">
        <v>86</v>
      </c>
      <c r="AY148" s="18" t="s">
        <v>118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8" t="s">
        <v>84</v>
      </c>
      <c r="BK148" s="233">
        <f>ROUND(I148*H148,2)</f>
        <v>0</v>
      </c>
      <c r="BL148" s="18" t="s">
        <v>124</v>
      </c>
      <c r="BM148" s="232" t="s">
        <v>278</v>
      </c>
    </row>
    <row r="149" s="13" customFormat="1">
      <c r="A149" s="13"/>
      <c r="B149" s="234"/>
      <c r="C149" s="235"/>
      <c r="D149" s="236" t="s">
        <v>126</v>
      </c>
      <c r="E149" s="237" t="s">
        <v>1</v>
      </c>
      <c r="F149" s="238" t="s">
        <v>140</v>
      </c>
      <c r="G149" s="235"/>
      <c r="H149" s="237" t="s">
        <v>1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126</v>
      </c>
      <c r="AU149" s="244" t="s">
        <v>86</v>
      </c>
      <c r="AV149" s="13" t="s">
        <v>84</v>
      </c>
      <c r="AW149" s="13" t="s">
        <v>32</v>
      </c>
      <c r="AX149" s="13" t="s">
        <v>76</v>
      </c>
      <c r="AY149" s="244" t="s">
        <v>118</v>
      </c>
    </row>
    <row r="150" s="14" customFormat="1">
      <c r="A150" s="14"/>
      <c r="B150" s="245"/>
      <c r="C150" s="246"/>
      <c r="D150" s="236" t="s">
        <v>126</v>
      </c>
      <c r="E150" s="247" t="s">
        <v>1</v>
      </c>
      <c r="F150" s="248" t="s">
        <v>279</v>
      </c>
      <c r="G150" s="246"/>
      <c r="H150" s="249">
        <v>67.859999999999999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5" t="s">
        <v>126</v>
      </c>
      <c r="AU150" s="255" t="s">
        <v>86</v>
      </c>
      <c r="AV150" s="14" t="s">
        <v>86</v>
      </c>
      <c r="AW150" s="14" t="s">
        <v>32</v>
      </c>
      <c r="AX150" s="14" t="s">
        <v>76</v>
      </c>
      <c r="AY150" s="255" t="s">
        <v>118</v>
      </c>
    </row>
    <row r="151" s="13" customFormat="1">
      <c r="A151" s="13"/>
      <c r="B151" s="234"/>
      <c r="C151" s="235"/>
      <c r="D151" s="236" t="s">
        <v>126</v>
      </c>
      <c r="E151" s="237" t="s">
        <v>1</v>
      </c>
      <c r="F151" s="238" t="s">
        <v>280</v>
      </c>
      <c r="G151" s="235"/>
      <c r="H151" s="237" t="s">
        <v>1</v>
      </c>
      <c r="I151" s="239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126</v>
      </c>
      <c r="AU151" s="244" t="s">
        <v>86</v>
      </c>
      <c r="AV151" s="13" t="s">
        <v>84</v>
      </c>
      <c r="AW151" s="13" t="s">
        <v>32</v>
      </c>
      <c r="AX151" s="13" t="s">
        <v>76</v>
      </c>
      <c r="AY151" s="244" t="s">
        <v>118</v>
      </c>
    </row>
    <row r="152" s="14" customFormat="1">
      <c r="A152" s="14"/>
      <c r="B152" s="245"/>
      <c r="C152" s="246"/>
      <c r="D152" s="236" t="s">
        <v>126</v>
      </c>
      <c r="E152" s="247" t="s">
        <v>1</v>
      </c>
      <c r="F152" s="248" t="s">
        <v>281</v>
      </c>
      <c r="G152" s="246"/>
      <c r="H152" s="249">
        <v>124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5" t="s">
        <v>126</v>
      </c>
      <c r="AU152" s="255" t="s">
        <v>86</v>
      </c>
      <c r="AV152" s="14" t="s">
        <v>86</v>
      </c>
      <c r="AW152" s="14" t="s">
        <v>32</v>
      </c>
      <c r="AX152" s="14" t="s">
        <v>76</v>
      </c>
      <c r="AY152" s="255" t="s">
        <v>118</v>
      </c>
    </row>
    <row r="153" s="16" customFormat="1">
      <c r="A153" s="16"/>
      <c r="B153" s="267"/>
      <c r="C153" s="268"/>
      <c r="D153" s="236" t="s">
        <v>126</v>
      </c>
      <c r="E153" s="269" t="s">
        <v>1</v>
      </c>
      <c r="F153" s="270" t="s">
        <v>136</v>
      </c>
      <c r="G153" s="268"/>
      <c r="H153" s="271">
        <v>191.86000000000001</v>
      </c>
      <c r="I153" s="272"/>
      <c r="J153" s="268"/>
      <c r="K153" s="268"/>
      <c r="L153" s="273"/>
      <c r="M153" s="274"/>
      <c r="N153" s="275"/>
      <c r="O153" s="275"/>
      <c r="P153" s="275"/>
      <c r="Q153" s="275"/>
      <c r="R153" s="275"/>
      <c r="S153" s="275"/>
      <c r="T153" s="276"/>
      <c r="U153" s="16"/>
      <c r="V153" s="16"/>
      <c r="W153" s="16"/>
      <c r="X153" s="16"/>
      <c r="Y153" s="16"/>
      <c r="Z153" s="16"/>
      <c r="AA153" s="16"/>
      <c r="AB153" s="16"/>
      <c r="AC153" s="16"/>
      <c r="AD153" s="16"/>
      <c r="AE153" s="16"/>
      <c r="AT153" s="277" t="s">
        <v>126</v>
      </c>
      <c r="AU153" s="277" t="s">
        <v>86</v>
      </c>
      <c r="AV153" s="16" t="s">
        <v>124</v>
      </c>
      <c r="AW153" s="16" t="s">
        <v>32</v>
      </c>
      <c r="AX153" s="16" t="s">
        <v>84</v>
      </c>
      <c r="AY153" s="277" t="s">
        <v>118</v>
      </c>
    </row>
    <row r="154" s="2" customFormat="1" ht="44.25" customHeight="1">
      <c r="A154" s="39"/>
      <c r="B154" s="40"/>
      <c r="C154" s="220" t="s">
        <v>163</v>
      </c>
      <c r="D154" s="220" t="s">
        <v>120</v>
      </c>
      <c r="E154" s="221" t="s">
        <v>148</v>
      </c>
      <c r="F154" s="222" t="s">
        <v>149</v>
      </c>
      <c r="G154" s="223" t="s">
        <v>123</v>
      </c>
      <c r="H154" s="224">
        <v>124</v>
      </c>
      <c r="I154" s="225"/>
      <c r="J154" s="226">
        <f>ROUND(I154*H154,2)</f>
        <v>0</v>
      </c>
      <c r="K154" s="227"/>
      <c r="L154" s="45"/>
      <c r="M154" s="228" t="s">
        <v>1</v>
      </c>
      <c r="N154" s="229" t="s">
        <v>41</v>
      </c>
      <c r="O154" s="92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2" t="s">
        <v>124</v>
      </c>
      <c r="AT154" s="232" t="s">
        <v>120</v>
      </c>
      <c r="AU154" s="232" t="s">
        <v>86</v>
      </c>
      <c r="AY154" s="18" t="s">
        <v>118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8" t="s">
        <v>84</v>
      </c>
      <c r="BK154" s="233">
        <f>ROUND(I154*H154,2)</f>
        <v>0</v>
      </c>
      <c r="BL154" s="18" t="s">
        <v>124</v>
      </c>
      <c r="BM154" s="232" t="s">
        <v>282</v>
      </c>
    </row>
    <row r="155" s="14" customFormat="1">
      <c r="A155" s="14"/>
      <c r="B155" s="245"/>
      <c r="C155" s="246"/>
      <c r="D155" s="236" t="s">
        <v>126</v>
      </c>
      <c r="E155" s="247" t="s">
        <v>1</v>
      </c>
      <c r="F155" s="248" t="s">
        <v>283</v>
      </c>
      <c r="G155" s="246"/>
      <c r="H155" s="249">
        <v>124</v>
      </c>
      <c r="I155" s="250"/>
      <c r="J155" s="246"/>
      <c r="K155" s="246"/>
      <c r="L155" s="251"/>
      <c r="M155" s="252"/>
      <c r="N155" s="253"/>
      <c r="O155" s="253"/>
      <c r="P155" s="253"/>
      <c r="Q155" s="253"/>
      <c r="R155" s="253"/>
      <c r="S155" s="253"/>
      <c r="T155" s="25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5" t="s">
        <v>126</v>
      </c>
      <c r="AU155" s="255" t="s">
        <v>86</v>
      </c>
      <c r="AV155" s="14" t="s">
        <v>86</v>
      </c>
      <c r="AW155" s="14" t="s">
        <v>32</v>
      </c>
      <c r="AX155" s="14" t="s">
        <v>84</v>
      </c>
      <c r="AY155" s="255" t="s">
        <v>118</v>
      </c>
    </row>
    <row r="156" s="2" customFormat="1" ht="37.8" customHeight="1">
      <c r="A156" s="39"/>
      <c r="B156" s="40"/>
      <c r="C156" s="220" t="s">
        <v>168</v>
      </c>
      <c r="D156" s="220" t="s">
        <v>120</v>
      </c>
      <c r="E156" s="221" t="s">
        <v>173</v>
      </c>
      <c r="F156" s="222" t="s">
        <v>174</v>
      </c>
      <c r="G156" s="223" t="s">
        <v>123</v>
      </c>
      <c r="H156" s="224">
        <v>124</v>
      </c>
      <c r="I156" s="225"/>
      <c r="J156" s="226">
        <f>ROUND(I156*H156,2)</f>
        <v>0</v>
      </c>
      <c r="K156" s="227"/>
      <c r="L156" s="45"/>
      <c r="M156" s="228" t="s">
        <v>1</v>
      </c>
      <c r="N156" s="229" t="s">
        <v>41</v>
      </c>
      <c r="O156" s="92"/>
      <c r="P156" s="230">
        <f>O156*H156</f>
        <v>0</v>
      </c>
      <c r="Q156" s="230">
        <v>0</v>
      </c>
      <c r="R156" s="230">
        <f>Q156*H156</f>
        <v>0</v>
      </c>
      <c r="S156" s="230">
        <v>0</v>
      </c>
      <c r="T156" s="23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2" t="s">
        <v>124</v>
      </c>
      <c r="AT156" s="232" t="s">
        <v>120</v>
      </c>
      <c r="AU156" s="232" t="s">
        <v>86</v>
      </c>
      <c r="AY156" s="18" t="s">
        <v>118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8" t="s">
        <v>84</v>
      </c>
      <c r="BK156" s="233">
        <f>ROUND(I156*H156,2)</f>
        <v>0</v>
      </c>
      <c r="BL156" s="18" t="s">
        <v>124</v>
      </c>
      <c r="BM156" s="232" t="s">
        <v>284</v>
      </c>
    </row>
    <row r="157" s="13" customFormat="1">
      <c r="A157" s="13"/>
      <c r="B157" s="234"/>
      <c r="C157" s="235"/>
      <c r="D157" s="236" t="s">
        <v>126</v>
      </c>
      <c r="E157" s="237" t="s">
        <v>1</v>
      </c>
      <c r="F157" s="238" t="s">
        <v>285</v>
      </c>
      <c r="G157" s="235"/>
      <c r="H157" s="237" t="s">
        <v>1</v>
      </c>
      <c r="I157" s="239"/>
      <c r="J157" s="235"/>
      <c r="K157" s="235"/>
      <c r="L157" s="240"/>
      <c r="M157" s="241"/>
      <c r="N157" s="242"/>
      <c r="O157" s="242"/>
      <c r="P157" s="242"/>
      <c r="Q157" s="242"/>
      <c r="R157" s="242"/>
      <c r="S157" s="242"/>
      <c r="T157" s="24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4" t="s">
        <v>126</v>
      </c>
      <c r="AU157" s="244" t="s">
        <v>86</v>
      </c>
      <c r="AV157" s="13" t="s">
        <v>84</v>
      </c>
      <c r="AW157" s="13" t="s">
        <v>32</v>
      </c>
      <c r="AX157" s="13" t="s">
        <v>76</v>
      </c>
      <c r="AY157" s="244" t="s">
        <v>118</v>
      </c>
    </row>
    <row r="158" s="14" customFormat="1">
      <c r="A158" s="14"/>
      <c r="B158" s="245"/>
      <c r="C158" s="246"/>
      <c r="D158" s="236" t="s">
        <v>126</v>
      </c>
      <c r="E158" s="247" t="s">
        <v>1</v>
      </c>
      <c r="F158" s="248" t="s">
        <v>281</v>
      </c>
      <c r="G158" s="246"/>
      <c r="H158" s="249">
        <v>124</v>
      </c>
      <c r="I158" s="250"/>
      <c r="J158" s="246"/>
      <c r="K158" s="246"/>
      <c r="L158" s="251"/>
      <c r="M158" s="252"/>
      <c r="N158" s="253"/>
      <c r="O158" s="253"/>
      <c r="P158" s="253"/>
      <c r="Q158" s="253"/>
      <c r="R158" s="253"/>
      <c r="S158" s="253"/>
      <c r="T158" s="25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5" t="s">
        <v>126</v>
      </c>
      <c r="AU158" s="255" t="s">
        <v>86</v>
      </c>
      <c r="AV158" s="14" t="s">
        <v>86</v>
      </c>
      <c r="AW158" s="14" t="s">
        <v>32</v>
      </c>
      <c r="AX158" s="14" t="s">
        <v>84</v>
      </c>
      <c r="AY158" s="255" t="s">
        <v>118</v>
      </c>
    </row>
    <row r="159" s="2" customFormat="1" ht="44.25" customHeight="1">
      <c r="A159" s="39"/>
      <c r="B159" s="40"/>
      <c r="C159" s="220" t="s">
        <v>183</v>
      </c>
      <c r="D159" s="220" t="s">
        <v>120</v>
      </c>
      <c r="E159" s="221" t="s">
        <v>286</v>
      </c>
      <c r="F159" s="222" t="s">
        <v>287</v>
      </c>
      <c r="G159" s="223" t="s">
        <v>123</v>
      </c>
      <c r="H159" s="224">
        <v>42.125</v>
      </c>
      <c r="I159" s="225"/>
      <c r="J159" s="226">
        <f>ROUND(I159*H159,2)</f>
        <v>0</v>
      </c>
      <c r="K159" s="227"/>
      <c r="L159" s="45"/>
      <c r="M159" s="228" t="s">
        <v>1</v>
      </c>
      <c r="N159" s="229" t="s">
        <v>41</v>
      </c>
      <c r="O159" s="92"/>
      <c r="P159" s="230">
        <f>O159*H159</f>
        <v>0</v>
      </c>
      <c r="Q159" s="230">
        <v>0</v>
      </c>
      <c r="R159" s="230">
        <f>Q159*H159</f>
        <v>0</v>
      </c>
      <c r="S159" s="230">
        <v>0</v>
      </c>
      <c r="T159" s="23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2" t="s">
        <v>124</v>
      </c>
      <c r="AT159" s="232" t="s">
        <v>120</v>
      </c>
      <c r="AU159" s="232" t="s">
        <v>86</v>
      </c>
      <c r="AY159" s="18" t="s">
        <v>118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8" t="s">
        <v>84</v>
      </c>
      <c r="BK159" s="233">
        <f>ROUND(I159*H159,2)</f>
        <v>0</v>
      </c>
      <c r="BL159" s="18" t="s">
        <v>124</v>
      </c>
      <c r="BM159" s="232" t="s">
        <v>288</v>
      </c>
    </row>
    <row r="160" s="13" customFormat="1">
      <c r="A160" s="13"/>
      <c r="B160" s="234"/>
      <c r="C160" s="235"/>
      <c r="D160" s="236" t="s">
        <v>126</v>
      </c>
      <c r="E160" s="237" t="s">
        <v>1</v>
      </c>
      <c r="F160" s="238" t="s">
        <v>289</v>
      </c>
      <c r="G160" s="235"/>
      <c r="H160" s="237" t="s">
        <v>1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126</v>
      </c>
      <c r="AU160" s="244" t="s">
        <v>86</v>
      </c>
      <c r="AV160" s="13" t="s">
        <v>84</v>
      </c>
      <c r="AW160" s="13" t="s">
        <v>32</v>
      </c>
      <c r="AX160" s="13" t="s">
        <v>76</v>
      </c>
      <c r="AY160" s="244" t="s">
        <v>118</v>
      </c>
    </row>
    <row r="161" s="14" customFormat="1">
      <c r="A161" s="14"/>
      <c r="B161" s="245"/>
      <c r="C161" s="246"/>
      <c r="D161" s="236" t="s">
        <v>126</v>
      </c>
      <c r="E161" s="247" t="s">
        <v>1</v>
      </c>
      <c r="F161" s="248" t="s">
        <v>259</v>
      </c>
      <c r="G161" s="246"/>
      <c r="H161" s="249">
        <v>54</v>
      </c>
      <c r="I161" s="250"/>
      <c r="J161" s="246"/>
      <c r="K161" s="246"/>
      <c r="L161" s="251"/>
      <c r="M161" s="252"/>
      <c r="N161" s="253"/>
      <c r="O161" s="253"/>
      <c r="P161" s="253"/>
      <c r="Q161" s="253"/>
      <c r="R161" s="253"/>
      <c r="S161" s="253"/>
      <c r="T161" s="25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5" t="s">
        <v>126</v>
      </c>
      <c r="AU161" s="255" t="s">
        <v>86</v>
      </c>
      <c r="AV161" s="14" t="s">
        <v>86</v>
      </c>
      <c r="AW161" s="14" t="s">
        <v>32</v>
      </c>
      <c r="AX161" s="14" t="s">
        <v>76</v>
      </c>
      <c r="AY161" s="255" t="s">
        <v>118</v>
      </c>
    </row>
    <row r="162" s="13" customFormat="1">
      <c r="A162" s="13"/>
      <c r="B162" s="234"/>
      <c r="C162" s="235"/>
      <c r="D162" s="236" t="s">
        <v>126</v>
      </c>
      <c r="E162" s="237" t="s">
        <v>1</v>
      </c>
      <c r="F162" s="238" t="s">
        <v>290</v>
      </c>
      <c r="G162" s="235"/>
      <c r="H162" s="237" t="s">
        <v>1</v>
      </c>
      <c r="I162" s="239"/>
      <c r="J162" s="235"/>
      <c r="K162" s="235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126</v>
      </c>
      <c r="AU162" s="244" t="s">
        <v>86</v>
      </c>
      <c r="AV162" s="13" t="s">
        <v>84</v>
      </c>
      <c r="AW162" s="13" t="s">
        <v>32</v>
      </c>
      <c r="AX162" s="13" t="s">
        <v>76</v>
      </c>
      <c r="AY162" s="244" t="s">
        <v>118</v>
      </c>
    </row>
    <row r="163" s="14" customFormat="1">
      <c r="A163" s="14"/>
      <c r="B163" s="245"/>
      <c r="C163" s="246"/>
      <c r="D163" s="236" t="s">
        <v>126</v>
      </c>
      <c r="E163" s="247" t="s">
        <v>1</v>
      </c>
      <c r="F163" s="248" t="s">
        <v>291</v>
      </c>
      <c r="G163" s="246"/>
      <c r="H163" s="249">
        <v>10.125</v>
      </c>
      <c r="I163" s="250"/>
      <c r="J163" s="246"/>
      <c r="K163" s="246"/>
      <c r="L163" s="251"/>
      <c r="M163" s="252"/>
      <c r="N163" s="253"/>
      <c r="O163" s="253"/>
      <c r="P163" s="253"/>
      <c r="Q163" s="253"/>
      <c r="R163" s="253"/>
      <c r="S163" s="253"/>
      <c r="T163" s="25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5" t="s">
        <v>126</v>
      </c>
      <c r="AU163" s="255" t="s">
        <v>86</v>
      </c>
      <c r="AV163" s="14" t="s">
        <v>86</v>
      </c>
      <c r="AW163" s="14" t="s">
        <v>32</v>
      </c>
      <c r="AX163" s="14" t="s">
        <v>76</v>
      </c>
      <c r="AY163" s="255" t="s">
        <v>118</v>
      </c>
    </row>
    <row r="164" s="13" customFormat="1">
      <c r="A164" s="13"/>
      <c r="B164" s="234"/>
      <c r="C164" s="235"/>
      <c r="D164" s="236" t="s">
        <v>126</v>
      </c>
      <c r="E164" s="237" t="s">
        <v>1</v>
      </c>
      <c r="F164" s="238" t="s">
        <v>292</v>
      </c>
      <c r="G164" s="235"/>
      <c r="H164" s="237" t="s">
        <v>1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126</v>
      </c>
      <c r="AU164" s="244" t="s">
        <v>86</v>
      </c>
      <c r="AV164" s="13" t="s">
        <v>84</v>
      </c>
      <c r="AW164" s="13" t="s">
        <v>32</v>
      </c>
      <c r="AX164" s="13" t="s">
        <v>76</v>
      </c>
      <c r="AY164" s="244" t="s">
        <v>118</v>
      </c>
    </row>
    <row r="165" s="14" customFormat="1">
      <c r="A165" s="14"/>
      <c r="B165" s="245"/>
      <c r="C165" s="246"/>
      <c r="D165" s="236" t="s">
        <v>126</v>
      </c>
      <c r="E165" s="247" t="s">
        <v>1</v>
      </c>
      <c r="F165" s="248" t="s">
        <v>293</v>
      </c>
      <c r="G165" s="246"/>
      <c r="H165" s="249">
        <v>-4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5" t="s">
        <v>126</v>
      </c>
      <c r="AU165" s="255" t="s">
        <v>86</v>
      </c>
      <c r="AV165" s="14" t="s">
        <v>86</v>
      </c>
      <c r="AW165" s="14" t="s">
        <v>32</v>
      </c>
      <c r="AX165" s="14" t="s">
        <v>76</v>
      </c>
      <c r="AY165" s="255" t="s">
        <v>118</v>
      </c>
    </row>
    <row r="166" s="13" customFormat="1">
      <c r="A166" s="13"/>
      <c r="B166" s="234"/>
      <c r="C166" s="235"/>
      <c r="D166" s="236" t="s">
        <v>126</v>
      </c>
      <c r="E166" s="237" t="s">
        <v>1</v>
      </c>
      <c r="F166" s="238" t="s">
        <v>294</v>
      </c>
      <c r="G166" s="235"/>
      <c r="H166" s="237" t="s">
        <v>1</v>
      </c>
      <c r="I166" s="239"/>
      <c r="J166" s="235"/>
      <c r="K166" s="235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126</v>
      </c>
      <c r="AU166" s="244" t="s">
        <v>86</v>
      </c>
      <c r="AV166" s="13" t="s">
        <v>84</v>
      </c>
      <c r="AW166" s="13" t="s">
        <v>32</v>
      </c>
      <c r="AX166" s="13" t="s">
        <v>76</v>
      </c>
      <c r="AY166" s="244" t="s">
        <v>118</v>
      </c>
    </row>
    <row r="167" s="14" customFormat="1">
      <c r="A167" s="14"/>
      <c r="B167" s="245"/>
      <c r="C167" s="246"/>
      <c r="D167" s="236" t="s">
        <v>126</v>
      </c>
      <c r="E167" s="247" t="s">
        <v>1</v>
      </c>
      <c r="F167" s="248" t="s">
        <v>295</v>
      </c>
      <c r="G167" s="246"/>
      <c r="H167" s="249">
        <v>-18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5" t="s">
        <v>126</v>
      </c>
      <c r="AU167" s="255" t="s">
        <v>86</v>
      </c>
      <c r="AV167" s="14" t="s">
        <v>86</v>
      </c>
      <c r="AW167" s="14" t="s">
        <v>32</v>
      </c>
      <c r="AX167" s="14" t="s">
        <v>76</v>
      </c>
      <c r="AY167" s="255" t="s">
        <v>118</v>
      </c>
    </row>
    <row r="168" s="16" customFormat="1">
      <c r="A168" s="16"/>
      <c r="B168" s="267"/>
      <c r="C168" s="268"/>
      <c r="D168" s="236" t="s">
        <v>126</v>
      </c>
      <c r="E168" s="269" t="s">
        <v>1</v>
      </c>
      <c r="F168" s="270" t="s">
        <v>136</v>
      </c>
      <c r="G168" s="268"/>
      <c r="H168" s="271">
        <v>42.125</v>
      </c>
      <c r="I168" s="272"/>
      <c r="J168" s="268"/>
      <c r="K168" s="268"/>
      <c r="L168" s="273"/>
      <c r="M168" s="274"/>
      <c r="N168" s="275"/>
      <c r="O168" s="275"/>
      <c r="P168" s="275"/>
      <c r="Q168" s="275"/>
      <c r="R168" s="275"/>
      <c r="S168" s="275"/>
      <c r="T168" s="276"/>
      <c r="U168" s="16"/>
      <c r="V168" s="16"/>
      <c r="W168" s="16"/>
      <c r="X168" s="16"/>
      <c r="Y168" s="16"/>
      <c r="Z168" s="16"/>
      <c r="AA168" s="16"/>
      <c r="AB168" s="16"/>
      <c r="AC168" s="16"/>
      <c r="AD168" s="16"/>
      <c r="AE168" s="16"/>
      <c r="AT168" s="277" t="s">
        <v>126</v>
      </c>
      <c r="AU168" s="277" t="s">
        <v>86</v>
      </c>
      <c r="AV168" s="16" t="s">
        <v>124</v>
      </c>
      <c r="AW168" s="16" t="s">
        <v>32</v>
      </c>
      <c r="AX168" s="16" t="s">
        <v>84</v>
      </c>
      <c r="AY168" s="277" t="s">
        <v>118</v>
      </c>
    </row>
    <row r="169" s="2" customFormat="1" ht="16.5" customHeight="1">
      <c r="A169" s="39"/>
      <c r="B169" s="40"/>
      <c r="C169" s="278" t="s">
        <v>189</v>
      </c>
      <c r="D169" s="278" t="s">
        <v>164</v>
      </c>
      <c r="E169" s="279" t="s">
        <v>296</v>
      </c>
      <c r="F169" s="280" t="s">
        <v>297</v>
      </c>
      <c r="G169" s="281" t="s">
        <v>167</v>
      </c>
      <c r="H169" s="282">
        <v>84.25</v>
      </c>
      <c r="I169" s="283"/>
      <c r="J169" s="284">
        <f>ROUND(I169*H169,2)</f>
        <v>0</v>
      </c>
      <c r="K169" s="285"/>
      <c r="L169" s="286"/>
      <c r="M169" s="287" t="s">
        <v>1</v>
      </c>
      <c r="N169" s="288" t="s">
        <v>41</v>
      </c>
      <c r="O169" s="92"/>
      <c r="P169" s="230">
        <f>O169*H169</f>
        <v>0</v>
      </c>
      <c r="Q169" s="230">
        <v>1</v>
      </c>
      <c r="R169" s="230">
        <f>Q169*H169</f>
        <v>84.25</v>
      </c>
      <c r="S169" s="230">
        <v>0</v>
      </c>
      <c r="T169" s="231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2" t="s">
        <v>168</v>
      </c>
      <c r="AT169" s="232" t="s">
        <v>164</v>
      </c>
      <c r="AU169" s="232" t="s">
        <v>86</v>
      </c>
      <c r="AY169" s="18" t="s">
        <v>118</v>
      </c>
      <c r="BE169" s="233">
        <f>IF(N169="základní",J169,0)</f>
        <v>0</v>
      </c>
      <c r="BF169" s="233">
        <f>IF(N169="snížená",J169,0)</f>
        <v>0</v>
      </c>
      <c r="BG169" s="233">
        <f>IF(N169="zákl. přenesená",J169,0)</f>
        <v>0</v>
      </c>
      <c r="BH169" s="233">
        <f>IF(N169="sníž. přenesená",J169,0)</f>
        <v>0</v>
      </c>
      <c r="BI169" s="233">
        <f>IF(N169="nulová",J169,0)</f>
        <v>0</v>
      </c>
      <c r="BJ169" s="18" t="s">
        <v>84</v>
      </c>
      <c r="BK169" s="233">
        <f>ROUND(I169*H169,2)</f>
        <v>0</v>
      </c>
      <c r="BL169" s="18" t="s">
        <v>124</v>
      </c>
      <c r="BM169" s="232" t="s">
        <v>298</v>
      </c>
    </row>
    <row r="170" s="14" customFormat="1">
      <c r="A170" s="14"/>
      <c r="B170" s="245"/>
      <c r="C170" s="246"/>
      <c r="D170" s="236" t="s">
        <v>126</v>
      </c>
      <c r="E170" s="247" t="s">
        <v>1</v>
      </c>
      <c r="F170" s="248" t="s">
        <v>299</v>
      </c>
      <c r="G170" s="246"/>
      <c r="H170" s="249">
        <v>42.125</v>
      </c>
      <c r="I170" s="250"/>
      <c r="J170" s="246"/>
      <c r="K170" s="246"/>
      <c r="L170" s="251"/>
      <c r="M170" s="252"/>
      <c r="N170" s="253"/>
      <c r="O170" s="253"/>
      <c r="P170" s="253"/>
      <c r="Q170" s="253"/>
      <c r="R170" s="253"/>
      <c r="S170" s="253"/>
      <c r="T170" s="25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5" t="s">
        <v>126</v>
      </c>
      <c r="AU170" s="255" t="s">
        <v>86</v>
      </c>
      <c r="AV170" s="14" t="s">
        <v>86</v>
      </c>
      <c r="AW170" s="14" t="s">
        <v>32</v>
      </c>
      <c r="AX170" s="14" t="s">
        <v>84</v>
      </c>
      <c r="AY170" s="255" t="s">
        <v>118</v>
      </c>
    </row>
    <row r="171" s="14" customFormat="1">
      <c r="A171" s="14"/>
      <c r="B171" s="245"/>
      <c r="C171" s="246"/>
      <c r="D171" s="236" t="s">
        <v>126</v>
      </c>
      <c r="E171" s="246"/>
      <c r="F171" s="248" t="s">
        <v>300</v>
      </c>
      <c r="G171" s="246"/>
      <c r="H171" s="249">
        <v>84.25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5" t="s">
        <v>126</v>
      </c>
      <c r="AU171" s="255" t="s">
        <v>86</v>
      </c>
      <c r="AV171" s="14" t="s">
        <v>86</v>
      </c>
      <c r="AW171" s="14" t="s">
        <v>4</v>
      </c>
      <c r="AX171" s="14" t="s">
        <v>84</v>
      </c>
      <c r="AY171" s="255" t="s">
        <v>118</v>
      </c>
    </row>
    <row r="172" s="2" customFormat="1" ht="66.75" customHeight="1">
      <c r="A172" s="39"/>
      <c r="B172" s="40"/>
      <c r="C172" s="220" t="s">
        <v>181</v>
      </c>
      <c r="D172" s="220" t="s">
        <v>120</v>
      </c>
      <c r="E172" s="221" t="s">
        <v>301</v>
      </c>
      <c r="F172" s="222" t="s">
        <v>302</v>
      </c>
      <c r="G172" s="223" t="s">
        <v>123</v>
      </c>
      <c r="H172" s="224">
        <v>18</v>
      </c>
      <c r="I172" s="225"/>
      <c r="J172" s="226">
        <f>ROUND(I172*H172,2)</f>
        <v>0</v>
      </c>
      <c r="K172" s="227"/>
      <c r="L172" s="45"/>
      <c r="M172" s="228" t="s">
        <v>1</v>
      </c>
      <c r="N172" s="229" t="s">
        <v>41</v>
      </c>
      <c r="O172" s="92"/>
      <c r="P172" s="230">
        <f>O172*H172</f>
        <v>0</v>
      </c>
      <c r="Q172" s="230">
        <v>0</v>
      </c>
      <c r="R172" s="230">
        <f>Q172*H172</f>
        <v>0</v>
      </c>
      <c r="S172" s="230">
        <v>0</v>
      </c>
      <c r="T172" s="231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2" t="s">
        <v>124</v>
      </c>
      <c r="AT172" s="232" t="s">
        <v>120</v>
      </c>
      <c r="AU172" s="232" t="s">
        <v>86</v>
      </c>
      <c r="AY172" s="18" t="s">
        <v>118</v>
      </c>
      <c r="BE172" s="233">
        <f>IF(N172="základní",J172,0)</f>
        <v>0</v>
      </c>
      <c r="BF172" s="233">
        <f>IF(N172="snížená",J172,0)</f>
        <v>0</v>
      </c>
      <c r="BG172" s="233">
        <f>IF(N172="zákl. přenesená",J172,0)</f>
        <v>0</v>
      </c>
      <c r="BH172" s="233">
        <f>IF(N172="sníž. přenesená",J172,0)</f>
        <v>0</v>
      </c>
      <c r="BI172" s="233">
        <f>IF(N172="nulová",J172,0)</f>
        <v>0</v>
      </c>
      <c r="BJ172" s="18" t="s">
        <v>84</v>
      </c>
      <c r="BK172" s="233">
        <f>ROUND(I172*H172,2)</f>
        <v>0</v>
      </c>
      <c r="BL172" s="18" t="s">
        <v>124</v>
      </c>
      <c r="BM172" s="232" t="s">
        <v>303</v>
      </c>
    </row>
    <row r="173" s="14" customFormat="1">
      <c r="A173" s="14"/>
      <c r="B173" s="245"/>
      <c r="C173" s="246"/>
      <c r="D173" s="236" t="s">
        <v>126</v>
      </c>
      <c r="E173" s="247" t="s">
        <v>1</v>
      </c>
      <c r="F173" s="248" t="s">
        <v>304</v>
      </c>
      <c r="G173" s="246"/>
      <c r="H173" s="249">
        <v>18</v>
      </c>
      <c r="I173" s="250"/>
      <c r="J173" s="246"/>
      <c r="K173" s="246"/>
      <c r="L173" s="251"/>
      <c r="M173" s="252"/>
      <c r="N173" s="253"/>
      <c r="O173" s="253"/>
      <c r="P173" s="253"/>
      <c r="Q173" s="253"/>
      <c r="R173" s="253"/>
      <c r="S173" s="253"/>
      <c r="T173" s="25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5" t="s">
        <v>126</v>
      </c>
      <c r="AU173" s="255" t="s">
        <v>86</v>
      </c>
      <c r="AV173" s="14" t="s">
        <v>86</v>
      </c>
      <c r="AW173" s="14" t="s">
        <v>32</v>
      </c>
      <c r="AX173" s="14" t="s">
        <v>84</v>
      </c>
      <c r="AY173" s="255" t="s">
        <v>118</v>
      </c>
    </row>
    <row r="174" s="2" customFormat="1" ht="16.5" customHeight="1">
      <c r="A174" s="39"/>
      <c r="B174" s="40"/>
      <c r="C174" s="278" t="s">
        <v>197</v>
      </c>
      <c r="D174" s="278" t="s">
        <v>164</v>
      </c>
      <c r="E174" s="279" t="s">
        <v>305</v>
      </c>
      <c r="F174" s="280" t="s">
        <v>306</v>
      </c>
      <c r="G174" s="281" t="s">
        <v>167</v>
      </c>
      <c r="H174" s="282">
        <v>36</v>
      </c>
      <c r="I174" s="283"/>
      <c r="J174" s="284">
        <f>ROUND(I174*H174,2)</f>
        <v>0</v>
      </c>
      <c r="K174" s="285"/>
      <c r="L174" s="286"/>
      <c r="M174" s="287" t="s">
        <v>1</v>
      </c>
      <c r="N174" s="288" t="s">
        <v>41</v>
      </c>
      <c r="O174" s="92"/>
      <c r="P174" s="230">
        <f>O174*H174</f>
        <v>0</v>
      </c>
      <c r="Q174" s="230">
        <v>1</v>
      </c>
      <c r="R174" s="230">
        <f>Q174*H174</f>
        <v>36</v>
      </c>
      <c r="S174" s="230">
        <v>0</v>
      </c>
      <c r="T174" s="231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2" t="s">
        <v>168</v>
      </c>
      <c r="AT174" s="232" t="s">
        <v>164</v>
      </c>
      <c r="AU174" s="232" t="s">
        <v>86</v>
      </c>
      <c r="AY174" s="18" t="s">
        <v>118</v>
      </c>
      <c r="BE174" s="233">
        <f>IF(N174="základní",J174,0)</f>
        <v>0</v>
      </c>
      <c r="BF174" s="233">
        <f>IF(N174="snížená",J174,0)</f>
        <v>0</v>
      </c>
      <c r="BG174" s="233">
        <f>IF(N174="zákl. přenesená",J174,0)</f>
        <v>0</v>
      </c>
      <c r="BH174" s="233">
        <f>IF(N174="sníž. přenesená",J174,0)</f>
        <v>0</v>
      </c>
      <c r="BI174" s="233">
        <f>IF(N174="nulová",J174,0)</f>
        <v>0</v>
      </c>
      <c r="BJ174" s="18" t="s">
        <v>84</v>
      </c>
      <c r="BK174" s="233">
        <f>ROUND(I174*H174,2)</f>
        <v>0</v>
      </c>
      <c r="BL174" s="18" t="s">
        <v>124</v>
      </c>
      <c r="BM174" s="232" t="s">
        <v>307</v>
      </c>
    </row>
    <row r="175" s="14" customFormat="1">
      <c r="A175" s="14"/>
      <c r="B175" s="245"/>
      <c r="C175" s="246"/>
      <c r="D175" s="236" t="s">
        <v>126</v>
      </c>
      <c r="E175" s="247" t="s">
        <v>1</v>
      </c>
      <c r="F175" s="248" t="s">
        <v>308</v>
      </c>
      <c r="G175" s="246"/>
      <c r="H175" s="249">
        <v>18</v>
      </c>
      <c r="I175" s="250"/>
      <c r="J175" s="246"/>
      <c r="K175" s="246"/>
      <c r="L175" s="251"/>
      <c r="M175" s="252"/>
      <c r="N175" s="253"/>
      <c r="O175" s="253"/>
      <c r="P175" s="253"/>
      <c r="Q175" s="253"/>
      <c r="R175" s="253"/>
      <c r="S175" s="253"/>
      <c r="T175" s="25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5" t="s">
        <v>126</v>
      </c>
      <c r="AU175" s="255" t="s">
        <v>86</v>
      </c>
      <c r="AV175" s="14" t="s">
        <v>86</v>
      </c>
      <c r="AW175" s="14" t="s">
        <v>32</v>
      </c>
      <c r="AX175" s="14" t="s">
        <v>84</v>
      </c>
      <c r="AY175" s="255" t="s">
        <v>118</v>
      </c>
    </row>
    <row r="176" s="14" customFormat="1">
      <c r="A176" s="14"/>
      <c r="B176" s="245"/>
      <c r="C176" s="246"/>
      <c r="D176" s="236" t="s">
        <v>126</v>
      </c>
      <c r="E176" s="246"/>
      <c r="F176" s="248" t="s">
        <v>309</v>
      </c>
      <c r="G176" s="246"/>
      <c r="H176" s="249">
        <v>36</v>
      </c>
      <c r="I176" s="250"/>
      <c r="J176" s="246"/>
      <c r="K176" s="246"/>
      <c r="L176" s="251"/>
      <c r="M176" s="252"/>
      <c r="N176" s="253"/>
      <c r="O176" s="253"/>
      <c r="P176" s="253"/>
      <c r="Q176" s="253"/>
      <c r="R176" s="253"/>
      <c r="S176" s="253"/>
      <c r="T176" s="25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5" t="s">
        <v>126</v>
      </c>
      <c r="AU176" s="255" t="s">
        <v>86</v>
      </c>
      <c r="AV176" s="14" t="s">
        <v>86</v>
      </c>
      <c r="AW176" s="14" t="s">
        <v>4</v>
      </c>
      <c r="AX176" s="14" t="s">
        <v>84</v>
      </c>
      <c r="AY176" s="255" t="s">
        <v>118</v>
      </c>
    </row>
    <row r="177" s="2" customFormat="1" ht="24.15" customHeight="1">
      <c r="A177" s="39"/>
      <c r="B177" s="40"/>
      <c r="C177" s="220" t="s">
        <v>202</v>
      </c>
      <c r="D177" s="220" t="s">
        <v>120</v>
      </c>
      <c r="E177" s="221" t="s">
        <v>310</v>
      </c>
      <c r="F177" s="222" t="s">
        <v>311</v>
      </c>
      <c r="G177" s="223" t="s">
        <v>186</v>
      </c>
      <c r="H177" s="224">
        <v>3869.4499999999998</v>
      </c>
      <c r="I177" s="225"/>
      <c r="J177" s="226">
        <f>ROUND(I177*H177,2)</f>
        <v>0</v>
      </c>
      <c r="K177" s="227"/>
      <c r="L177" s="45"/>
      <c r="M177" s="228" t="s">
        <v>1</v>
      </c>
      <c r="N177" s="229" t="s">
        <v>41</v>
      </c>
      <c r="O177" s="92"/>
      <c r="P177" s="230">
        <f>O177*H177</f>
        <v>0</v>
      </c>
      <c r="Q177" s="230">
        <v>0</v>
      </c>
      <c r="R177" s="230">
        <f>Q177*H177</f>
        <v>0</v>
      </c>
      <c r="S177" s="230">
        <v>0</v>
      </c>
      <c r="T177" s="231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2" t="s">
        <v>124</v>
      </c>
      <c r="AT177" s="232" t="s">
        <v>120</v>
      </c>
      <c r="AU177" s="232" t="s">
        <v>86</v>
      </c>
      <c r="AY177" s="18" t="s">
        <v>118</v>
      </c>
      <c r="BE177" s="233">
        <f>IF(N177="základní",J177,0)</f>
        <v>0</v>
      </c>
      <c r="BF177" s="233">
        <f>IF(N177="snížená",J177,0)</f>
        <v>0</v>
      </c>
      <c r="BG177" s="233">
        <f>IF(N177="zákl. přenesená",J177,0)</f>
        <v>0</v>
      </c>
      <c r="BH177" s="233">
        <f>IF(N177="sníž. přenesená",J177,0)</f>
        <v>0</v>
      </c>
      <c r="BI177" s="233">
        <f>IF(N177="nulová",J177,0)</f>
        <v>0</v>
      </c>
      <c r="BJ177" s="18" t="s">
        <v>84</v>
      </c>
      <c r="BK177" s="233">
        <f>ROUND(I177*H177,2)</f>
        <v>0</v>
      </c>
      <c r="BL177" s="18" t="s">
        <v>124</v>
      </c>
      <c r="BM177" s="232" t="s">
        <v>312</v>
      </c>
    </row>
    <row r="178" s="14" customFormat="1">
      <c r="A178" s="14"/>
      <c r="B178" s="245"/>
      <c r="C178" s="246"/>
      <c r="D178" s="236" t="s">
        <v>126</v>
      </c>
      <c r="E178" s="247" t="s">
        <v>1</v>
      </c>
      <c r="F178" s="248" t="s">
        <v>313</v>
      </c>
      <c r="G178" s="246"/>
      <c r="H178" s="249">
        <v>3869.4499999999998</v>
      </c>
      <c r="I178" s="250"/>
      <c r="J178" s="246"/>
      <c r="K178" s="246"/>
      <c r="L178" s="251"/>
      <c r="M178" s="252"/>
      <c r="N178" s="253"/>
      <c r="O178" s="253"/>
      <c r="P178" s="253"/>
      <c r="Q178" s="253"/>
      <c r="R178" s="253"/>
      <c r="S178" s="253"/>
      <c r="T178" s="25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5" t="s">
        <v>126</v>
      </c>
      <c r="AU178" s="255" t="s">
        <v>86</v>
      </c>
      <c r="AV178" s="14" t="s">
        <v>86</v>
      </c>
      <c r="AW178" s="14" t="s">
        <v>32</v>
      </c>
      <c r="AX178" s="14" t="s">
        <v>84</v>
      </c>
      <c r="AY178" s="255" t="s">
        <v>118</v>
      </c>
    </row>
    <row r="179" s="12" customFormat="1" ht="22.8" customHeight="1">
      <c r="A179" s="12"/>
      <c r="B179" s="204"/>
      <c r="C179" s="205"/>
      <c r="D179" s="206" t="s">
        <v>75</v>
      </c>
      <c r="E179" s="218" t="s">
        <v>181</v>
      </c>
      <c r="F179" s="218" t="s">
        <v>182</v>
      </c>
      <c r="G179" s="205"/>
      <c r="H179" s="205"/>
      <c r="I179" s="208"/>
      <c r="J179" s="219">
        <f>BK179</f>
        <v>0</v>
      </c>
      <c r="K179" s="205"/>
      <c r="L179" s="210"/>
      <c r="M179" s="211"/>
      <c r="N179" s="212"/>
      <c r="O179" s="212"/>
      <c r="P179" s="213">
        <f>SUM(P180:P181)</f>
        <v>0</v>
      </c>
      <c r="Q179" s="212"/>
      <c r="R179" s="213">
        <f>SUM(R180:R181)</f>
        <v>0.00016500000000000003</v>
      </c>
      <c r="S179" s="212"/>
      <c r="T179" s="214">
        <f>SUM(T180:T181)</f>
        <v>0.3795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5" t="s">
        <v>84</v>
      </c>
      <c r="AT179" s="216" t="s">
        <v>75</v>
      </c>
      <c r="AU179" s="216" t="s">
        <v>84</v>
      </c>
      <c r="AY179" s="215" t="s">
        <v>118</v>
      </c>
      <c r="BK179" s="217">
        <f>SUM(BK180:BK181)</f>
        <v>0</v>
      </c>
    </row>
    <row r="180" s="2" customFormat="1" ht="49.05" customHeight="1">
      <c r="A180" s="39"/>
      <c r="B180" s="40"/>
      <c r="C180" s="220" t="s">
        <v>207</v>
      </c>
      <c r="D180" s="220" t="s">
        <v>120</v>
      </c>
      <c r="E180" s="221" t="s">
        <v>314</v>
      </c>
      <c r="F180" s="222" t="s">
        <v>315</v>
      </c>
      <c r="G180" s="223" t="s">
        <v>186</v>
      </c>
      <c r="H180" s="224">
        <v>4.125</v>
      </c>
      <c r="I180" s="225"/>
      <c r="J180" s="226">
        <f>ROUND(I180*H180,2)</f>
        <v>0</v>
      </c>
      <c r="K180" s="227"/>
      <c r="L180" s="45"/>
      <c r="M180" s="228" t="s">
        <v>1</v>
      </c>
      <c r="N180" s="229" t="s">
        <v>41</v>
      </c>
      <c r="O180" s="92"/>
      <c r="P180" s="230">
        <f>O180*H180</f>
        <v>0</v>
      </c>
      <c r="Q180" s="230">
        <v>4.0000000000000003E-05</v>
      </c>
      <c r="R180" s="230">
        <f>Q180*H180</f>
        <v>0.00016500000000000003</v>
      </c>
      <c r="S180" s="230">
        <v>0.091999999999999998</v>
      </c>
      <c r="T180" s="231">
        <f>S180*H180</f>
        <v>0.3795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2" t="s">
        <v>124</v>
      </c>
      <c r="AT180" s="232" t="s">
        <v>120</v>
      </c>
      <c r="AU180" s="232" t="s">
        <v>86</v>
      </c>
      <c r="AY180" s="18" t="s">
        <v>118</v>
      </c>
      <c r="BE180" s="233">
        <f>IF(N180="základní",J180,0)</f>
        <v>0</v>
      </c>
      <c r="BF180" s="233">
        <f>IF(N180="snížená",J180,0)</f>
        <v>0</v>
      </c>
      <c r="BG180" s="233">
        <f>IF(N180="zákl. přenesená",J180,0)</f>
        <v>0</v>
      </c>
      <c r="BH180" s="233">
        <f>IF(N180="sníž. přenesená",J180,0)</f>
        <v>0</v>
      </c>
      <c r="BI180" s="233">
        <f>IF(N180="nulová",J180,0)</f>
        <v>0</v>
      </c>
      <c r="BJ180" s="18" t="s">
        <v>84</v>
      </c>
      <c r="BK180" s="233">
        <f>ROUND(I180*H180,2)</f>
        <v>0</v>
      </c>
      <c r="BL180" s="18" t="s">
        <v>124</v>
      </c>
      <c r="BM180" s="232" t="s">
        <v>316</v>
      </c>
    </row>
    <row r="181" s="14" customFormat="1">
      <c r="A181" s="14"/>
      <c r="B181" s="245"/>
      <c r="C181" s="246"/>
      <c r="D181" s="236" t="s">
        <v>126</v>
      </c>
      <c r="E181" s="247" t="s">
        <v>1</v>
      </c>
      <c r="F181" s="248" t="s">
        <v>317</v>
      </c>
      <c r="G181" s="246"/>
      <c r="H181" s="249">
        <v>4.125</v>
      </c>
      <c r="I181" s="250"/>
      <c r="J181" s="246"/>
      <c r="K181" s="246"/>
      <c r="L181" s="251"/>
      <c r="M181" s="252"/>
      <c r="N181" s="253"/>
      <c r="O181" s="253"/>
      <c r="P181" s="253"/>
      <c r="Q181" s="253"/>
      <c r="R181" s="253"/>
      <c r="S181" s="253"/>
      <c r="T181" s="25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5" t="s">
        <v>126</v>
      </c>
      <c r="AU181" s="255" t="s">
        <v>86</v>
      </c>
      <c r="AV181" s="14" t="s">
        <v>86</v>
      </c>
      <c r="AW181" s="14" t="s">
        <v>32</v>
      </c>
      <c r="AX181" s="14" t="s">
        <v>84</v>
      </c>
      <c r="AY181" s="255" t="s">
        <v>118</v>
      </c>
    </row>
    <row r="182" s="12" customFormat="1" ht="22.8" customHeight="1">
      <c r="A182" s="12"/>
      <c r="B182" s="204"/>
      <c r="C182" s="205"/>
      <c r="D182" s="206" t="s">
        <v>75</v>
      </c>
      <c r="E182" s="218" t="s">
        <v>86</v>
      </c>
      <c r="F182" s="218" t="s">
        <v>318</v>
      </c>
      <c r="G182" s="205"/>
      <c r="H182" s="205"/>
      <c r="I182" s="208"/>
      <c r="J182" s="219">
        <f>BK182</f>
        <v>0</v>
      </c>
      <c r="K182" s="205"/>
      <c r="L182" s="210"/>
      <c r="M182" s="211"/>
      <c r="N182" s="212"/>
      <c r="O182" s="212"/>
      <c r="P182" s="213">
        <f>SUM(P183:P185)</f>
        <v>0</v>
      </c>
      <c r="Q182" s="212"/>
      <c r="R182" s="213">
        <f>SUM(R183:R185)</f>
        <v>0</v>
      </c>
      <c r="S182" s="212"/>
      <c r="T182" s="214">
        <f>SUM(T183:T185)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5" t="s">
        <v>84</v>
      </c>
      <c r="AT182" s="216" t="s">
        <v>75</v>
      </c>
      <c r="AU182" s="216" t="s">
        <v>84</v>
      </c>
      <c r="AY182" s="215" t="s">
        <v>118</v>
      </c>
      <c r="BK182" s="217">
        <f>SUM(BK183:BK185)</f>
        <v>0</v>
      </c>
    </row>
    <row r="183" s="2" customFormat="1" ht="24.15" customHeight="1">
      <c r="A183" s="39"/>
      <c r="B183" s="40"/>
      <c r="C183" s="220" t="s">
        <v>8</v>
      </c>
      <c r="D183" s="220" t="s">
        <v>120</v>
      </c>
      <c r="E183" s="221" t="s">
        <v>319</v>
      </c>
      <c r="F183" s="222" t="s">
        <v>320</v>
      </c>
      <c r="G183" s="223" t="s">
        <v>123</v>
      </c>
      <c r="H183" s="224">
        <v>0.35999999999999999</v>
      </c>
      <c r="I183" s="225"/>
      <c r="J183" s="226">
        <f>ROUND(I183*H183,2)</f>
        <v>0</v>
      </c>
      <c r="K183" s="227"/>
      <c r="L183" s="45"/>
      <c r="M183" s="228" t="s">
        <v>1</v>
      </c>
      <c r="N183" s="229" t="s">
        <v>41</v>
      </c>
      <c r="O183" s="92"/>
      <c r="P183" s="230">
        <f>O183*H183</f>
        <v>0</v>
      </c>
      <c r="Q183" s="230">
        <v>0</v>
      </c>
      <c r="R183" s="230">
        <f>Q183*H183</f>
        <v>0</v>
      </c>
      <c r="S183" s="230">
        <v>0</v>
      </c>
      <c r="T183" s="231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2" t="s">
        <v>124</v>
      </c>
      <c r="AT183" s="232" t="s">
        <v>120</v>
      </c>
      <c r="AU183" s="232" t="s">
        <v>86</v>
      </c>
      <c r="AY183" s="18" t="s">
        <v>118</v>
      </c>
      <c r="BE183" s="233">
        <f>IF(N183="základní",J183,0)</f>
        <v>0</v>
      </c>
      <c r="BF183" s="233">
        <f>IF(N183="snížená",J183,0)</f>
        <v>0</v>
      </c>
      <c r="BG183" s="233">
        <f>IF(N183="zákl. přenesená",J183,0)</f>
        <v>0</v>
      </c>
      <c r="BH183" s="233">
        <f>IF(N183="sníž. přenesená",J183,0)</f>
        <v>0</v>
      </c>
      <c r="BI183" s="233">
        <f>IF(N183="nulová",J183,0)</f>
        <v>0</v>
      </c>
      <c r="BJ183" s="18" t="s">
        <v>84</v>
      </c>
      <c r="BK183" s="233">
        <f>ROUND(I183*H183,2)</f>
        <v>0</v>
      </c>
      <c r="BL183" s="18" t="s">
        <v>124</v>
      </c>
      <c r="BM183" s="232" t="s">
        <v>321</v>
      </c>
    </row>
    <row r="184" s="13" customFormat="1">
      <c r="A184" s="13"/>
      <c r="B184" s="234"/>
      <c r="C184" s="235"/>
      <c r="D184" s="236" t="s">
        <v>126</v>
      </c>
      <c r="E184" s="237" t="s">
        <v>1</v>
      </c>
      <c r="F184" s="238" t="s">
        <v>263</v>
      </c>
      <c r="G184" s="235"/>
      <c r="H184" s="237" t="s">
        <v>1</v>
      </c>
      <c r="I184" s="239"/>
      <c r="J184" s="235"/>
      <c r="K184" s="235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126</v>
      </c>
      <c r="AU184" s="244" t="s">
        <v>86</v>
      </c>
      <c r="AV184" s="13" t="s">
        <v>84</v>
      </c>
      <c r="AW184" s="13" t="s">
        <v>32</v>
      </c>
      <c r="AX184" s="13" t="s">
        <v>76</v>
      </c>
      <c r="AY184" s="244" t="s">
        <v>118</v>
      </c>
    </row>
    <row r="185" s="14" customFormat="1">
      <c r="A185" s="14"/>
      <c r="B185" s="245"/>
      <c r="C185" s="246"/>
      <c r="D185" s="236" t="s">
        <v>126</v>
      </c>
      <c r="E185" s="247" t="s">
        <v>1</v>
      </c>
      <c r="F185" s="248" t="s">
        <v>264</v>
      </c>
      <c r="G185" s="246"/>
      <c r="H185" s="249">
        <v>0.35999999999999999</v>
      </c>
      <c r="I185" s="250"/>
      <c r="J185" s="246"/>
      <c r="K185" s="246"/>
      <c r="L185" s="251"/>
      <c r="M185" s="252"/>
      <c r="N185" s="253"/>
      <c r="O185" s="253"/>
      <c r="P185" s="253"/>
      <c r="Q185" s="253"/>
      <c r="R185" s="253"/>
      <c r="S185" s="253"/>
      <c r="T185" s="25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5" t="s">
        <v>126</v>
      </c>
      <c r="AU185" s="255" t="s">
        <v>86</v>
      </c>
      <c r="AV185" s="14" t="s">
        <v>86</v>
      </c>
      <c r="AW185" s="14" t="s">
        <v>32</v>
      </c>
      <c r="AX185" s="14" t="s">
        <v>84</v>
      </c>
      <c r="AY185" s="255" t="s">
        <v>118</v>
      </c>
    </row>
    <row r="186" s="12" customFormat="1" ht="22.8" customHeight="1">
      <c r="A186" s="12"/>
      <c r="B186" s="204"/>
      <c r="C186" s="205"/>
      <c r="D186" s="206" t="s">
        <v>75</v>
      </c>
      <c r="E186" s="218" t="s">
        <v>7</v>
      </c>
      <c r="F186" s="218" t="s">
        <v>322</v>
      </c>
      <c r="G186" s="205"/>
      <c r="H186" s="205"/>
      <c r="I186" s="208"/>
      <c r="J186" s="219">
        <f>BK186</f>
        <v>0</v>
      </c>
      <c r="K186" s="205"/>
      <c r="L186" s="210"/>
      <c r="M186" s="211"/>
      <c r="N186" s="212"/>
      <c r="O186" s="212"/>
      <c r="P186" s="213">
        <f>SUM(P187:P198)</f>
        <v>0</v>
      </c>
      <c r="Q186" s="212"/>
      <c r="R186" s="213">
        <f>SUM(R187:R198)</f>
        <v>297.49300146000002</v>
      </c>
      <c r="S186" s="212"/>
      <c r="T186" s="214">
        <f>SUM(T187:T198)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5" t="s">
        <v>84</v>
      </c>
      <c r="AT186" s="216" t="s">
        <v>75</v>
      </c>
      <c r="AU186" s="216" t="s">
        <v>84</v>
      </c>
      <c r="AY186" s="215" t="s">
        <v>118</v>
      </c>
      <c r="BK186" s="217">
        <f>SUM(BK187:BK198)</f>
        <v>0</v>
      </c>
    </row>
    <row r="187" s="2" customFormat="1" ht="44.25" customHeight="1">
      <c r="A187" s="39"/>
      <c r="B187" s="40"/>
      <c r="C187" s="220" t="s">
        <v>217</v>
      </c>
      <c r="D187" s="220" t="s">
        <v>120</v>
      </c>
      <c r="E187" s="221" t="s">
        <v>323</v>
      </c>
      <c r="F187" s="222" t="s">
        <v>324</v>
      </c>
      <c r="G187" s="223" t="s">
        <v>186</v>
      </c>
      <c r="H187" s="224">
        <v>3869.4499999999998</v>
      </c>
      <c r="I187" s="225"/>
      <c r="J187" s="226">
        <f>ROUND(I187*H187,2)</f>
        <v>0</v>
      </c>
      <c r="K187" s="227"/>
      <c r="L187" s="45"/>
      <c r="M187" s="228" t="s">
        <v>1</v>
      </c>
      <c r="N187" s="229" t="s">
        <v>41</v>
      </c>
      <c r="O187" s="92"/>
      <c r="P187" s="230">
        <f>O187*H187</f>
        <v>0</v>
      </c>
      <c r="Q187" s="230">
        <v>0.00013999999999999999</v>
      </c>
      <c r="R187" s="230">
        <f>Q187*H187</f>
        <v>0.54172299999999995</v>
      </c>
      <c r="S187" s="230">
        <v>0</v>
      </c>
      <c r="T187" s="231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2" t="s">
        <v>124</v>
      </c>
      <c r="AT187" s="232" t="s">
        <v>120</v>
      </c>
      <c r="AU187" s="232" t="s">
        <v>86</v>
      </c>
      <c r="AY187" s="18" t="s">
        <v>118</v>
      </c>
      <c r="BE187" s="233">
        <f>IF(N187="základní",J187,0)</f>
        <v>0</v>
      </c>
      <c r="BF187" s="233">
        <f>IF(N187="snížená",J187,0)</f>
        <v>0</v>
      </c>
      <c r="BG187" s="233">
        <f>IF(N187="zákl. přenesená",J187,0)</f>
        <v>0</v>
      </c>
      <c r="BH187" s="233">
        <f>IF(N187="sníž. přenesená",J187,0)</f>
        <v>0</v>
      </c>
      <c r="BI187" s="233">
        <f>IF(N187="nulová",J187,0)</f>
        <v>0</v>
      </c>
      <c r="BJ187" s="18" t="s">
        <v>84</v>
      </c>
      <c r="BK187" s="233">
        <f>ROUND(I187*H187,2)</f>
        <v>0</v>
      </c>
      <c r="BL187" s="18" t="s">
        <v>124</v>
      </c>
      <c r="BM187" s="232" t="s">
        <v>325</v>
      </c>
    </row>
    <row r="188" s="14" customFormat="1">
      <c r="A188" s="14"/>
      <c r="B188" s="245"/>
      <c r="C188" s="246"/>
      <c r="D188" s="236" t="s">
        <v>126</v>
      </c>
      <c r="E188" s="247" t="s">
        <v>1</v>
      </c>
      <c r="F188" s="248" t="s">
        <v>313</v>
      </c>
      <c r="G188" s="246"/>
      <c r="H188" s="249">
        <v>3869.4499999999998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5" t="s">
        <v>126</v>
      </c>
      <c r="AU188" s="255" t="s">
        <v>86</v>
      </c>
      <c r="AV188" s="14" t="s">
        <v>86</v>
      </c>
      <c r="AW188" s="14" t="s">
        <v>32</v>
      </c>
      <c r="AX188" s="14" t="s">
        <v>84</v>
      </c>
      <c r="AY188" s="255" t="s">
        <v>118</v>
      </c>
    </row>
    <row r="189" s="2" customFormat="1" ht="16.5" customHeight="1">
      <c r="A189" s="39"/>
      <c r="B189" s="40"/>
      <c r="C189" s="278" t="s">
        <v>224</v>
      </c>
      <c r="D189" s="278" t="s">
        <v>164</v>
      </c>
      <c r="E189" s="279" t="s">
        <v>326</v>
      </c>
      <c r="F189" s="280" t="s">
        <v>327</v>
      </c>
      <c r="G189" s="281" t="s">
        <v>186</v>
      </c>
      <c r="H189" s="282">
        <v>4062.9229999999998</v>
      </c>
      <c r="I189" s="283"/>
      <c r="J189" s="284">
        <f>ROUND(I189*H189,2)</f>
        <v>0</v>
      </c>
      <c r="K189" s="285"/>
      <c r="L189" s="286"/>
      <c r="M189" s="287" t="s">
        <v>1</v>
      </c>
      <c r="N189" s="288" t="s">
        <v>41</v>
      </c>
      <c r="O189" s="92"/>
      <c r="P189" s="230">
        <f>O189*H189</f>
        <v>0</v>
      </c>
      <c r="Q189" s="230">
        <v>0.00040000000000000002</v>
      </c>
      <c r="R189" s="230">
        <f>Q189*H189</f>
        <v>1.6251692</v>
      </c>
      <c r="S189" s="230">
        <v>0</v>
      </c>
      <c r="T189" s="231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2" t="s">
        <v>168</v>
      </c>
      <c r="AT189" s="232" t="s">
        <v>164</v>
      </c>
      <c r="AU189" s="232" t="s">
        <v>86</v>
      </c>
      <c r="AY189" s="18" t="s">
        <v>118</v>
      </c>
      <c r="BE189" s="233">
        <f>IF(N189="základní",J189,0)</f>
        <v>0</v>
      </c>
      <c r="BF189" s="233">
        <f>IF(N189="snížená",J189,0)</f>
        <v>0</v>
      </c>
      <c r="BG189" s="233">
        <f>IF(N189="zákl. přenesená",J189,0)</f>
        <v>0</v>
      </c>
      <c r="BH189" s="233">
        <f>IF(N189="sníž. přenesená",J189,0)</f>
        <v>0</v>
      </c>
      <c r="BI189" s="233">
        <f>IF(N189="nulová",J189,0)</f>
        <v>0</v>
      </c>
      <c r="BJ189" s="18" t="s">
        <v>84</v>
      </c>
      <c r="BK189" s="233">
        <f>ROUND(I189*H189,2)</f>
        <v>0</v>
      </c>
      <c r="BL189" s="18" t="s">
        <v>124</v>
      </c>
      <c r="BM189" s="232" t="s">
        <v>328</v>
      </c>
    </row>
    <row r="190" s="14" customFormat="1">
      <c r="A190" s="14"/>
      <c r="B190" s="245"/>
      <c r="C190" s="246"/>
      <c r="D190" s="236" t="s">
        <v>126</v>
      </c>
      <c r="E190" s="247" t="s">
        <v>1</v>
      </c>
      <c r="F190" s="248" t="s">
        <v>329</v>
      </c>
      <c r="G190" s="246"/>
      <c r="H190" s="249">
        <v>3869.4499999999998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5" t="s">
        <v>126</v>
      </c>
      <c r="AU190" s="255" t="s">
        <v>86</v>
      </c>
      <c r="AV190" s="14" t="s">
        <v>86</v>
      </c>
      <c r="AW190" s="14" t="s">
        <v>32</v>
      </c>
      <c r="AX190" s="14" t="s">
        <v>84</v>
      </c>
      <c r="AY190" s="255" t="s">
        <v>118</v>
      </c>
    </row>
    <row r="191" s="14" customFormat="1">
      <c r="A191" s="14"/>
      <c r="B191" s="245"/>
      <c r="C191" s="246"/>
      <c r="D191" s="236" t="s">
        <v>126</v>
      </c>
      <c r="E191" s="246"/>
      <c r="F191" s="248" t="s">
        <v>330</v>
      </c>
      <c r="G191" s="246"/>
      <c r="H191" s="249">
        <v>4062.9229999999998</v>
      </c>
      <c r="I191" s="250"/>
      <c r="J191" s="246"/>
      <c r="K191" s="246"/>
      <c r="L191" s="251"/>
      <c r="M191" s="252"/>
      <c r="N191" s="253"/>
      <c r="O191" s="253"/>
      <c r="P191" s="253"/>
      <c r="Q191" s="253"/>
      <c r="R191" s="253"/>
      <c r="S191" s="253"/>
      <c r="T191" s="25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5" t="s">
        <v>126</v>
      </c>
      <c r="AU191" s="255" t="s">
        <v>86</v>
      </c>
      <c r="AV191" s="14" t="s">
        <v>86</v>
      </c>
      <c r="AW191" s="14" t="s">
        <v>4</v>
      </c>
      <c r="AX191" s="14" t="s">
        <v>84</v>
      </c>
      <c r="AY191" s="255" t="s">
        <v>118</v>
      </c>
    </row>
    <row r="192" s="2" customFormat="1" ht="24.15" customHeight="1">
      <c r="A192" s="39"/>
      <c r="B192" s="40"/>
      <c r="C192" s="220" t="s">
        <v>233</v>
      </c>
      <c r="D192" s="220" t="s">
        <v>120</v>
      </c>
      <c r="E192" s="221" t="s">
        <v>331</v>
      </c>
      <c r="F192" s="222" t="s">
        <v>332</v>
      </c>
      <c r="G192" s="223" t="s">
        <v>123</v>
      </c>
      <c r="H192" s="224">
        <v>121.39400000000001</v>
      </c>
      <c r="I192" s="225"/>
      <c r="J192" s="226">
        <f>ROUND(I192*H192,2)</f>
        <v>0</v>
      </c>
      <c r="K192" s="227"/>
      <c r="L192" s="45"/>
      <c r="M192" s="228" t="s">
        <v>1</v>
      </c>
      <c r="N192" s="229" t="s">
        <v>41</v>
      </c>
      <c r="O192" s="92"/>
      <c r="P192" s="230">
        <f>O192*H192</f>
        <v>0</v>
      </c>
      <c r="Q192" s="230">
        <v>2.4327899999999998</v>
      </c>
      <c r="R192" s="230">
        <f>Q192*H192</f>
        <v>295.32610926000001</v>
      </c>
      <c r="S192" s="230">
        <v>0</v>
      </c>
      <c r="T192" s="231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2" t="s">
        <v>124</v>
      </c>
      <c r="AT192" s="232" t="s">
        <v>120</v>
      </c>
      <c r="AU192" s="232" t="s">
        <v>86</v>
      </c>
      <c r="AY192" s="18" t="s">
        <v>118</v>
      </c>
      <c r="BE192" s="233">
        <f>IF(N192="základní",J192,0)</f>
        <v>0</v>
      </c>
      <c r="BF192" s="233">
        <f>IF(N192="snížená",J192,0)</f>
        <v>0</v>
      </c>
      <c r="BG192" s="233">
        <f>IF(N192="zákl. přenesená",J192,0)</f>
        <v>0</v>
      </c>
      <c r="BH192" s="233">
        <f>IF(N192="sníž. přenesená",J192,0)</f>
        <v>0</v>
      </c>
      <c r="BI192" s="233">
        <f>IF(N192="nulová",J192,0)</f>
        <v>0</v>
      </c>
      <c r="BJ192" s="18" t="s">
        <v>84</v>
      </c>
      <c r="BK192" s="233">
        <f>ROUND(I192*H192,2)</f>
        <v>0</v>
      </c>
      <c r="BL192" s="18" t="s">
        <v>124</v>
      </c>
      <c r="BM192" s="232" t="s">
        <v>333</v>
      </c>
    </row>
    <row r="193" s="13" customFormat="1">
      <c r="A193" s="13"/>
      <c r="B193" s="234"/>
      <c r="C193" s="235"/>
      <c r="D193" s="236" t="s">
        <v>126</v>
      </c>
      <c r="E193" s="237" t="s">
        <v>1</v>
      </c>
      <c r="F193" s="238" t="s">
        <v>334</v>
      </c>
      <c r="G193" s="235"/>
      <c r="H193" s="237" t="s">
        <v>1</v>
      </c>
      <c r="I193" s="239"/>
      <c r="J193" s="235"/>
      <c r="K193" s="235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126</v>
      </c>
      <c r="AU193" s="244" t="s">
        <v>86</v>
      </c>
      <c r="AV193" s="13" t="s">
        <v>84</v>
      </c>
      <c r="AW193" s="13" t="s">
        <v>32</v>
      </c>
      <c r="AX193" s="13" t="s">
        <v>76</v>
      </c>
      <c r="AY193" s="244" t="s">
        <v>118</v>
      </c>
    </row>
    <row r="194" s="13" customFormat="1">
      <c r="A194" s="13"/>
      <c r="B194" s="234"/>
      <c r="C194" s="235"/>
      <c r="D194" s="236" t="s">
        <v>126</v>
      </c>
      <c r="E194" s="237" t="s">
        <v>1</v>
      </c>
      <c r="F194" s="238" t="s">
        <v>335</v>
      </c>
      <c r="G194" s="235"/>
      <c r="H194" s="237" t="s">
        <v>1</v>
      </c>
      <c r="I194" s="239"/>
      <c r="J194" s="235"/>
      <c r="K194" s="235"/>
      <c r="L194" s="240"/>
      <c r="M194" s="241"/>
      <c r="N194" s="242"/>
      <c r="O194" s="242"/>
      <c r="P194" s="242"/>
      <c r="Q194" s="242"/>
      <c r="R194" s="242"/>
      <c r="S194" s="242"/>
      <c r="T194" s="24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4" t="s">
        <v>126</v>
      </c>
      <c r="AU194" s="244" t="s">
        <v>86</v>
      </c>
      <c r="AV194" s="13" t="s">
        <v>84</v>
      </c>
      <c r="AW194" s="13" t="s">
        <v>32</v>
      </c>
      <c r="AX194" s="13" t="s">
        <v>76</v>
      </c>
      <c r="AY194" s="244" t="s">
        <v>118</v>
      </c>
    </row>
    <row r="195" s="14" customFormat="1">
      <c r="A195" s="14"/>
      <c r="B195" s="245"/>
      <c r="C195" s="246"/>
      <c r="D195" s="236" t="s">
        <v>126</v>
      </c>
      <c r="E195" s="247" t="s">
        <v>1</v>
      </c>
      <c r="F195" s="248" t="s">
        <v>336</v>
      </c>
      <c r="G195" s="246"/>
      <c r="H195" s="249">
        <v>17.349</v>
      </c>
      <c r="I195" s="250"/>
      <c r="J195" s="246"/>
      <c r="K195" s="246"/>
      <c r="L195" s="251"/>
      <c r="M195" s="252"/>
      <c r="N195" s="253"/>
      <c r="O195" s="253"/>
      <c r="P195" s="253"/>
      <c r="Q195" s="253"/>
      <c r="R195" s="253"/>
      <c r="S195" s="253"/>
      <c r="T195" s="25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5" t="s">
        <v>126</v>
      </c>
      <c r="AU195" s="255" t="s">
        <v>86</v>
      </c>
      <c r="AV195" s="14" t="s">
        <v>86</v>
      </c>
      <c r="AW195" s="14" t="s">
        <v>32</v>
      </c>
      <c r="AX195" s="14" t="s">
        <v>76</v>
      </c>
      <c r="AY195" s="255" t="s">
        <v>118</v>
      </c>
    </row>
    <row r="196" s="13" customFormat="1">
      <c r="A196" s="13"/>
      <c r="B196" s="234"/>
      <c r="C196" s="235"/>
      <c r="D196" s="236" t="s">
        <v>126</v>
      </c>
      <c r="E196" s="237" t="s">
        <v>1</v>
      </c>
      <c r="F196" s="238" t="s">
        <v>337</v>
      </c>
      <c r="G196" s="235"/>
      <c r="H196" s="237" t="s">
        <v>1</v>
      </c>
      <c r="I196" s="239"/>
      <c r="J196" s="235"/>
      <c r="K196" s="235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126</v>
      </c>
      <c r="AU196" s="244" t="s">
        <v>86</v>
      </c>
      <c r="AV196" s="13" t="s">
        <v>84</v>
      </c>
      <c r="AW196" s="13" t="s">
        <v>32</v>
      </c>
      <c r="AX196" s="13" t="s">
        <v>76</v>
      </c>
      <c r="AY196" s="244" t="s">
        <v>118</v>
      </c>
    </row>
    <row r="197" s="14" customFormat="1">
      <c r="A197" s="14"/>
      <c r="B197" s="245"/>
      <c r="C197" s="246"/>
      <c r="D197" s="236" t="s">
        <v>126</v>
      </c>
      <c r="E197" s="247" t="s">
        <v>1</v>
      </c>
      <c r="F197" s="248" t="s">
        <v>338</v>
      </c>
      <c r="G197" s="246"/>
      <c r="H197" s="249">
        <v>104.045</v>
      </c>
      <c r="I197" s="250"/>
      <c r="J197" s="246"/>
      <c r="K197" s="246"/>
      <c r="L197" s="251"/>
      <c r="M197" s="252"/>
      <c r="N197" s="253"/>
      <c r="O197" s="253"/>
      <c r="P197" s="253"/>
      <c r="Q197" s="253"/>
      <c r="R197" s="253"/>
      <c r="S197" s="253"/>
      <c r="T197" s="25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5" t="s">
        <v>126</v>
      </c>
      <c r="AU197" s="255" t="s">
        <v>86</v>
      </c>
      <c r="AV197" s="14" t="s">
        <v>86</v>
      </c>
      <c r="AW197" s="14" t="s">
        <v>32</v>
      </c>
      <c r="AX197" s="14" t="s">
        <v>76</v>
      </c>
      <c r="AY197" s="255" t="s">
        <v>118</v>
      </c>
    </row>
    <row r="198" s="16" customFormat="1">
      <c r="A198" s="16"/>
      <c r="B198" s="267"/>
      <c r="C198" s="268"/>
      <c r="D198" s="236" t="s">
        <v>126</v>
      </c>
      <c r="E198" s="269" t="s">
        <v>1</v>
      </c>
      <c r="F198" s="270" t="s">
        <v>136</v>
      </c>
      <c r="G198" s="268"/>
      <c r="H198" s="271">
        <v>121.39400000000001</v>
      </c>
      <c r="I198" s="272"/>
      <c r="J198" s="268"/>
      <c r="K198" s="268"/>
      <c r="L198" s="273"/>
      <c r="M198" s="274"/>
      <c r="N198" s="275"/>
      <c r="O198" s="275"/>
      <c r="P198" s="275"/>
      <c r="Q198" s="275"/>
      <c r="R198" s="275"/>
      <c r="S198" s="275"/>
      <c r="T198" s="276"/>
      <c r="U198" s="16"/>
      <c r="V198" s="16"/>
      <c r="W198" s="16"/>
      <c r="X198" s="16"/>
      <c r="Y198" s="16"/>
      <c r="Z198" s="16"/>
      <c r="AA198" s="16"/>
      <c r="AB198" s="16"/>
      <c r="AC198" s="16"/>
      <c r="AD198" s="16"/>
      <c r="AE198" s="16"/>
      <c r="AT198" s="277" t="s">
        <v>126</v>
      </c>
      <c r="AU198" s="277" t="s">
        <v>86</v>
      </c>
      <c r="AV198" s="16" t="s">
        <v>124</v>
      </c>
      <c r="AW198" s="16" t="s">
        <v>32</v>
      </c>
      <c r="AX198" s="16" t="s">
        <v>84</v>
      </c>
      <c r="AY198" s="277" t="s">
        <v>118</v>
      </c>
    </row>
    <row r="199" s="12" customFormat="1" ht="22.8" customHeight="1">
      <c r="A199" s="12"/>
      <c r="B199" s="204"/>
      <c r="C199" s="205"/>
      <c r="D199" s="206" t="s">
        <v>75</v>
      </c>
      <c r="E199" s="218" t="s">
        <v>124</v>
      </c>
      <c r="F199" s="218" t="s">
        <v>339</v>
      </c>
      <c r="G199" s="205"/>
      <c r="H199" s="205"/>
      <c r="I199" s="208"/>
      <c r="J199" s="219">
        <f>BK199</f>
        <v>0</v>
      </c>
      <c r="K199" s="205"/>
      <c r="L199" s="210"/>
      <c r="M199" s="211"/>
      <c r="N199" s="212"/>
      <c r="O199" s="212"/>
      <c r="P199" s="213">
        <f>SUM(P200:P205)</f>
        <v>0</v>
      </c>
      <c r="Q199" s="212"/>
      <c r="R199" s="213">
        <f>SUM(R200:R205)</f>
        <v>5.5388000000000002</v>
      </c>
      <c r="S199" s="212"/>
      <c r="T199" s="214">
        <f>SUM(T200:T205)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15" t="s">
        <v>84</v>
      </c>
      <c r="AT199" s="216" t="s">
        <v>75</v>
      </c>
      <c r="AU199" s="216" t="s">
        <v>84</v>
      </c>
      <c r="AY199" s="215" t="s">
        <v>118</v>
      </c>
      <c r="BK199" s="217">
        <f>SUM(BK200:BK205)</f>
        <v>0</v>
      </c>
    </row>
    <row r="200" s="2" customFormat="1" ht="33" customHeight="1">
      <c r="A200" s="39"/>
      <c r="B200" s="40"/>
      <c r="C200" s="220" t="s">
        <v>238</v>
      </c>
      <c r="D200" s="220" t="s">
        <v>120</v>
      </c>
      <c r="E200" s="221" t="s">
        <v>340</v>
      </c>
      <c r="F200" s="222" t="s">
        <v>341</v>
      </c>
      <c r="G200" s="223" t="s">
        <v>123</v>
      </c>
      <c r="H200" s="224">
        <v>4</v>
      </c>
      <c r="I200" s="225"/>
      <c r="J200" s="226">
        <f>ROUND(I200*H200,2)</f>
        <v>0</v>
      </c>
      <c r="K200" s="227"/>
      <c r="L200" s="45"/>
      <c r="M200" s="228" t="s">
        <v>1</v>
      </c>
      <c r="N200" s="229" t="s">
        <v>41</v>
      </c>
      <c r="O200" s="92"/>
      <c r="P200" s="230">
        <f>O200*H200</f>
        <v>0</v>
      </c>
      <c r="Q200" s="230">
        <v>0</v>
      </c>
      <c r="R200" s="230">
        <f>Q200*H200</f>
        <v>0</v>
      </c>
      <c r="S200" s="230">
        <v>0</v>
      </c>
      <c r="T200" s="231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2" t="s">
        <v>124</v>
      </c>
      <c r="AT200" s="232" t="s">
        <v>120</v>
      </c>
      <c r="AU200" s="232" t="s">
        <v>86</v>
      </c>
      <c r="AY200" s="18" t="s">
        <v>118</v>
      </c>
      <c r="BE200" s="233">
        <f>IF(N200="základní",J200,0)</f>
        <v>0</v>
      </c>
      <c r="BF200" s="233">
        <f>IF(N200="snížená",J200,0)</f>
        <v>0</v>
      </c>
      <c r="BG200" s="233">
        <f>IF(N200="zákl. přenesená",J200,0)</f>
        <v>0</v>
      </c>
      <c r="BH200" s="233">
        <f>IF(N200="sníž. přenesená",J200,0)</f>
        <v>0</v>
      </c>
      <c r="BI200" s="233">
        <f>IF(N200="nulová",J200,0)</f>
        <v>0</v>
      </c>
      <c r="BJ200" s="18" t="s">
        <v>84</v>
      </c>
      <c r="BK200" s="233">
        <f>ROUND(I200*H200,2)</f>
        <v>0</v>
      </c>
      <c r="BL200" s="18" t="s">
        <v>124</v>
      </c>
      <c r="BM200" s="232" t="s">
        <v>342</v>
      </c>
    </row>
    <row r="201" s="14" customFormat="1">
      <c r="A201" s="14"/>
      <c r="B201" s="245"/>
      <c r="C201" s="246"/>
      <c r="D201" s="236" t="s">
        <v>126</v>
      </c>
      <c r="E201" s="247" t="s">
        <v>1</v>
      </c>
      <c r="F201" s="248" t="s">
        <v>343</v>
      </c>
      <c r="G201" s="246"/>
      <c r="H201" s="249">
        <v>4</v>
      </c>
      <c r="I201" s="250"/>
      <c r="J201" s="246"/>
      <c r="K201" s="246"/>
      <c r="L201" s="251"/>
      <c r="M201" s="252"/>
      <c r="N201" s="253"/>
      <c r="O201" s="253"/>
      <c r="P201" s="253"/>
      <c r="Q201" s="253"/>
      <c r="R201" s="253"/>
      <c r="S201" s="253"/>
      <c r="T201" s="25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5" t="s">
        <v>126</v>
      </c>
      <c r="AU201" s="255" t="s">
        <v>86</v>
      </c>
      <c r="AV201" s="14" t="s">
        <v>86</v>
      </c>
      <c r="AW201" s="14" t="s">
        <v>32</v>
      </c>
      <c r="AX201" s="14" t="s">
        <v>84</v>
      </c>
      <c r="AY201" s="255" t="s">
        <v>118</v>
      </c>
    </row>
    <row r="202" s="2" customFormat="1" ht="24.15" customHeight="1">
      <c r="A202" s="39"/>
      <c r="B202" s="40"/>
      <c r="C202" s="220" t="s">
        <v>344</v>
      </c>
      <c r="D202" s="220" t="s">
        <v>120</v>
      </c>
      <c r="E202" s="221" t="s">
        <v>345</v>
      </c>
      <c r="F202" s="222" t="s">
        <v>346</v>
      </c>
      <c r="G202" s="223" t="s">
        <v>347</v>
      </c>
      <c r="H202" s="224">
        <v>20</v>
      </c>
      <c r="I202" s="225"/>
      <c r="J202" s="226">
        <f>ROUND(I202*H202,2)</f>
        <v>0</v>
      </c>
      <c r="K202" s="227"/>
      <c r="L202" s="45"/>
      <c r="M202" s="228" t="s">
        <v>1</v>
      </c>
      <c r="N202" s="229" t="s">
        <v>41</v>
      </c>
      <c r="O202" s="92"/>
      <c r="P202" s="230">
        <f>O202*H202</f>
        <v>0</v>
      </c>
      <c r="Q202" s="230">
        <v>0.22394</v>
      </c>
      <c r="R202" s="230">
        <f>Q202*H202</f>
        <v>4.4787999999999997</v>
      </c>
      <c r="S202" s="230">
        <v>0</v>
      </c>
      <c r="T202" s="231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2" t="s">
        <v>124</v>
      </c>
      <c r="AT202" s="232" t="s">
        <v>120</v>
      </c>
      <c r="AU202" s="232" t="s">
        <v>86</v>
      </c>
      <c r="AY202" s="18" t="s">
        <v>118</v>
      </c>
      <c r="BE202" s="233">
        <f>IF(N202="základní",J202,0)</f>
        <v>0</v>
      </c>
      <c r="BF202" s="233">
        <f>IF(N202="snížená",J202,0)</f>
        <v>0</v>
      </c>
      <c r="BG202" s="233">
        <f>IF(N202="zákl. přenesená",J202,0)</f>
        <v>0</v>
      </c>
      <c r="BH202" s="233">
        <f>IF(N202="sníž. přenesená",J202,0)</f>
        <v>0</v>
      </c>
      <c r="BI202" s="233">
        <f>IF(N202="nulová",J202,0)</f>
        <v>0</v>
      </c>
      <c r="BJ202" s="18" t="s">
        <v>84</v>
      </c>
      <c r="BK202" s="233">
        <f>ROUND(I202*H202,2)</f>
        <v>0</v>
      </c>
      <c r="BL202" s="18" t="s">
        <v>124</v>
      </c>
      <c r="BM202" s="232" t="s">
        <v>348</v>
      </c>
    </row>
    <row r="203" s="14" customFormat="1">
      <c r="A203" s="14"/>
      <c r="B203" s="245"/>
      <c r="C203" s="246"/>
      <c r="D203" s="236" t="s">
        <v>126</v>
      </c>
      <c r="E203" s="247" t="s">
        <v>1</v>
      </c>
      <c r="F203" s="248" t="s">
        <v>349</v>
      </c>
      <c r="G203" s="246"/>
      <c r="H203" s="249">
        <v>20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5" t="s">
        <v>126</v>
      </c>
      <c r="AU203" s="255" t="s">
        <v>86</v>
      </c>
      <c r="AV203" s="14" t="s">
        <v>86</v>
      </c>
      <c r="AW203" s="14" t="s">
        <v>32</v>
      </c>
      <c r="AX203" s="14" t="s">
        <v>84</v>
      </c>
      <c r="AY203" s="255" t="s">
        <v>118</v>
      </c>
    </row>
    <row r="204" s="2" customFormat="1" ht="24.15" customHeight="1">
      <c r="A204" s="39"/>
      <c r="B204" s="40"/>
      <c r="C204" s="278" t="s">
        <v>7</v>
      </c>
      <c r="D204" s="278" t="s">
        <v>164</v>
      </c>
      <c r="E204" s="279" t="s">
        <v>350</v>
      </c>
      <c r="F204" s="280" t="s">
        <v>351</v>
      </c>
      <c r="G204" s="281" t="s">
        <v>347</v>
      </c>
      <c r="H204" s="282">
        <v>20</v>
      </c>
      <c r="I204" s="283"/>
      <c r="J204" s="284">
        <f>ROUND(I204*H204,2)</f>
        <v>0</v>
      </c>
      <c r="K204" s="285"/>
      <c r="L204" s="286"/>
      <c r="M204" s="287" t="s">
        <v>1</v>
      </c>
      <c r="N204" s="288" t="s">
        <v>41</v>
      </c>
      <c r="O204" s="92"/>
      <c r="P204" s="230">
        <f>O204*H204</f>
        <v>0</v>
      </c>
      <c r="Q204" s="230">
        <v>0.052999999999999998</v>
      </c>
      <c r="R204" s="230">
        <f>Q204*H204</f>
        <v>1.0600000000000001</v>
      </c>
      <c r="S204" s="230">
        <v>0</v>
      </c>
      <c r="T204" s="231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2" t="s">
        <v>168</v>
      </c>
      <c r="AT204" s="232" t="s">
        <v>164</v>
      </c>
      <c r="AU204" s="232" t="s">
        <v>86</v>
      </c>
      <c r="AY204" s="18" t="s">
        <v>118</v>
      </c>
      <c r="BE204" s="233">
        <f>IF(N204="základní",J204,0)</f>
        <v>0</v>
      </c>
      <c r="BF204" s="233">
        <f>IF(N204="snížená",J204,0)</f>
        <v>0</v>
      </c>
      <c r="BG204" s="233">
        <f>IF(N204="zákl. přenesená",J204,0)</f>
        <v>0</v>
      </c>
      <c r="BH204" s="233">
        <f>IF(N204="sníž. přenesená",J204,0)</f>
        <v>0</v>
      </c>
      <c r="BI204" s="233">
        <f>IF(N204="nulová",J204,0)</f>
        <v>0</v>
      </c>
      <c r="BJ204" s="18" t="s">
        <v>84</v>
      </c>
      <c r="BK204" s="233">
        <f>ROUND(I204*H204,2)</f>
        <v>0</v>
      </c>
      <c r="BL204" s="18" t="s">
        <v>124</v>
      </c>
      <c r="BM204" s="232" t="s">
        <v>352</v>
      </c>
    </row>
    <row r="205" s="14" customFormat="1">
      <c r="A205" s="14"/>
      <c r="B205" s="245"/>
      <c r="C205" s="246"/>
      <c r="D205" s="236" t="s">
        <v>126</v>
      </c>
      <c r="E205" s="247" t="s">
        <v>1</v>
      </c>
      <c r="F205" s="248" t="s">
        <v>344</v>
      </c>
      <c r="G205" s="246"/>
      <c r="H205" s="249">
        <v>20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5" t="s">
        <v>126</v>
      </c>
      <c r="AU205" s="255" t="s">
        <v>86</v>
      </c>
      <c r="AV205" s="14" t="s">
        <v>86</v>
      </c>
      <c r="AW205" s="14" t="s">
        <v>32</v>
      </c>
      <c r="AX205" s="14" t="s">
        <v>84</v>
      </c>
      <c r="AY205" s="255" t="s">
        <v>118</v>
      </c>
    </row>
    <row r="206" s="12" customFormat="1" ht="22.8" customHeight="1">
      <c r="A206" s="12"/>
      <c r="B206" s="204"/>
      <c r="C206" s="205"/>
      <c r="D206" s="206" t="s">
        <v>75</v>
      </c>
      <c r="E206" s="218" t="s">
        <v>151</v>
      </c>
      <c r="F206" s="218" t="s">
        <v>353</v>
      </c>
      <c r="G206" s="205"/>
      <c r="H206" s="205"/>
      <c r="I206" s="208"/>
      <c r="J206" s="219">
        <f>BK206</f>
        <v>0</v>
      </c>
      <c r="K206" s="205"/>
      <c r="L206" s="210"/>
      <c r="M206" s="211"/>
      <c r="N206" s="212"/>
      <c r="O206" s="212"/>
      <c r="P206" s="213">
        <f>SUM(P207:P265)</f>
        <v>0</v>
      </c>
      <c r="Q206" s="212"/>
      <c r="R206" s="213">
        <f>SUM(R207:R265)</f>
        <v>211.23397999999997</v>
      </c>
      <c r="S206" s="212"/>
      <c r="T206" s="214">
        <f>SUM(T207:T265)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15" t="s">
        <v>84</v>
      </c>
      <c r="AT206" s="216" t="s">
        <v>75</v>
      </c>
      <c r="AU206" s="216" t="s">
        <v>84</v>
      </c>
      <c r="AY206" s="215" t="s">
        <v>118</v>
      </c>
      <c r="BK206" s="217">
        <f>SUM(BK207:BK265)</f>
        <v>0</v>
      </c>
    </row>
    <row r="207" s="2" customFormat="1" ht="16.5" customHeight="1">
      <c r="A207" s="39"/>
      <c r="B207" s="40"/>
      <c r="C207" s="220" t="s">
        <v>354</v>
      </c>
      <c r="D207" s="220" t="s">
        <v>120</v>
      </c>
      <c r="E207" s="221" t="s">
        <v>355</v>
      </c>
      <c r="F207" s="222" t="s">
        <v>356</v>
      </c>
      <c r="G207" s="223" t="s">
        <v>186</v>
      </c>
      <c r="H207" s="224">
        <v>3390.75</v>
      </c>
      <c r="I207" s="225"/>
      <c r="J207" s="226">
        <f>ROUND(I207*H207,2)</f>
        <v>0</v>
      </c>
      <c r="K207" s="227"/>
      <c r="L207" s="45"/>
      <c r="M207" s="228" t="s">
        <v>1</v>
      </c>
      <c r="N207" s="229" t="s">
        <v>41</v>
      </c>
      <c r="O207" s="92"/>
      <c r="P207" s="230">
        <f>O207*H207</f>
        <v>0</v>
      </c>
      <c r="Q207" s="230">
        <v>0</v>
      </c>
      <c r="R207" s="230">
        <f>Q207*H207</f>
        <v>0</v>
      </c>
      <c r="S207" s="230">
        <v>0</v>
      </c>
      <c r="T207" s="231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2" t="s">
        <v>124</v>
      </c>
      <c r="AT207" s="232" t="s">
        <v>120</v>
      </c>
      <c r="AU207" s="232" t="s">
        <v>86</v>
      </c>
      <c r="AY207" s="18" t="s">
        <v>118</v>
      </c>
      <c r="BE207" s="233">
        <f>IF(N207="základní",J207,0)</f>
        <v>0</v>
      </c>
      <c r="BF207" s="233">
        <f>IF(N207="snížená",J207,0)</f>
        <v>0</v>
      </c>
      <c r="BG207" s="233">
        <f>IF(N207="zákl. přenesená",J207,0)</f>
        <v>0</v>
      </c>
      <c r="BH207" s="233">
        <f>IF(N207="sníž. přenesená",J207,0)</f>
        <v>0</v>
      </c>
      <c r="BI207" s="233">
        <f>IF(N207="nulová",J207,0)</f>
        <v>0</v>
      </c>
      <c r="BJ207" s="18" t="s">
        <v>84</v>
      </c>
      <c r="BK207" s="233">
        <f>ROUND(I207*H207,2)</f>
        <v>0</v>
      </c>
      <c r="BL207" s="18" t="s">
        <v>124</v>
      </c>
      <c r="BM207" s="232" t="s">
        <v>357</v>
      </c>
    </row>
    <row r="208" s="13" customFormat="1">
      <c r="A208" s="13"/>
      <c r="B208" s="234"/>
      <c r="C208" s="235"/>
      <c r="D208" s="236" t="s">
        <v>126</v>
      </c>
      <c r="E208" s="237" t="s">
        <v>1</v>
      </c>
      <c r="F208" s="238" t="s">
        <v>358</v>
      </c>
      <c r="G208" s="235"/>
      <c r="H208" s="237" t="s">
        <v>1</v>
      </c>
      <c r="I208" s="239"/>
      <c r="J208" s="235"/>
      <c r="K208" s="235"/>
      <c r="L208" s="240"/>
      <c r="M208" s="241"/>
      <c r="N208" s="242"/>
      <c r="O208" s="242"/>
      <c r="P208" s="242"/>
      <c r="Q208" s="242"/>
      <c r="R208" s="242"/>
      <c r="S208" s="242"/>
      <c r="T208" s="24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4" t="s">
        <v>126</v>
      </c>
      <c r="AU208" s="244" t="s">
        <v>86</v>
      </c>
      <c r="AV208" s="13" t="s">
        <v>84</v>
      </c>
      <c r="AW208" s="13" t="s">
        <v>32</v>
      </c>
      <c r="AX208" s="13" t="s">
        <v>76</v>
      </c>
      <c r="AY208" s="244" t="s">
        <v>118</v>
      </c>
    </row>
    <row r="209" s="13" customFormat="1">
      <c r="A209" s="13"/>
      <c r="B209" s="234"/>
      <c r="C209" s="235"/>
      <c r="D209" s="236" t="s">
        <v>126</v>
      </c>
      <c r="E209" s="237" t="s">
        <v>1</v>
      </c>
      <c r="F209" s="238" t="s">
        <v>359</v>
      </c>
      <c r="G209" s="235"/>
      <c r="H209" s="237" t="s">
        <v>1</v>
      </c>
      <c r="I209" s="239"/>
      <c r="J209" s="235"/>
      <c r="K209" s="235"/>
      <c r="L209" s="240"/>
      <c r="M209" s="241"/>
      <c r="N209" s="242"/>
      <c r="O209" s="242"/>
      <c r="P209" s="242"/>
      <c r="Q209" s="242"/>
      <c r="R209" s="242"/>
      <c r="S209" s="242"/>
      <c r="T209" s="24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4" t="s">
        <v>126</v>
      </c>
      <c r="AU209" s="244" t="s">
        <v>86</v>
      </c>
      <c r="AV209" s="13" t="s">
        <v>84</v>
      </c>
      <c r="AW209" s="13" t="s">
        <v>32</v>
      </c>
      <c r="AX209" s="13" t="s">
        <v>76</v>
      </c>
      <c r="AY209" s="244" t="s">
        <v>118</v>
      </c>
    </row>
    <row r="210" s="14" customFormat="1">
      <c r="A210" s="14"/>
      <c r="B210" s="245"/>
      <c r="C210" s="246"/>
      <c r="D210" s="236" t="s">
        <v>126</v>
      </c>
      <c r="E210" s="247" t="s">
        <v>1</v>
      </c>
      <c r="F210" s="248" t="s">
        <v>360</v>
      </c>
      <c r="G210" s="246"/>
      <c r="H210" s="249">
        <v>2610</v>
      </c>
      <c r="I210" s="250"/>
      <c r="J210" s="246"/>
      <c r="K210" s="246"/>
      <c r="L210" s="251"/>
      <c r="M210" s="252"/>
      <c r="N210" s="253"/>
      <c r="O210" s="253"/>
      <c r="P210" s="253"/>
      <c r="Q210" s="253"/>
      <c r="R210" s="253"/>
      <c r="S210" s="253"/>
      <c r="T210" s="25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5" t="s">
        <v>126</v>
      </c>
      <c r="AU210" s="255" t="s">
        <v>86</v>
      </c>
      <c r="AV210" s="14" t="s">
        <v>86</v>
      </c>
      <c r="AW210" s="14" t="s">
        <v>32</v>
      </c>
      <c r="AX210" s="14" t="s">
        <v>76</v>
      </c>
      <c r="AY210" s="255" t="s">
        <v>118</v>
      </c>
    </row>
    <row r="211" s="13" customFormat="1">
      <c r="A211" s="13"/>
      <c r="B211" s="234"/>
      <c r="C211" s="235"/>
      <c r="D211" s="236" t="s">
        <v>126</v>
      </c>
      <c r="E211" s="237" t="s">
        <v>1</v>
      </c>
      <c r="F211" s="238" t="s">
        <v>361</v>
      </c>
      <c r="G211" s="235"/>
      <c r="H211" s="237" t="s">
        <v>1</v>
      </c>
      <c r="I211" s="239"/>
      <c r="J211" s="235"/>
      <c r="K211" s="235"/>
      <c r="L211" s="240"/>
      <c r="M211" s="241"/>
      <c r="N211" s="242"/>
      <c r="O211" s="242"/>
      <c r="P211" s="242"/>
      <c r="Q211" s="242"/>
      <c r="R211" s="242"/>
      <c r="S211" s="242"/>
      <c r="T211" s="24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126</v>
      </c>
      <c r="AU211" s="244" t="s">
        <v>86</v>
      </c>
      <c r="AV211" s="13" t="s">
        <v>84</v>
      </c>
      <c r="AW211" s="13" t="s">
        <v>32</v>
      </c>
      <c r="AX211" s="13" t="s">
        <v>76</v>
      </c>
      <c r="AY211" s="244" t="s">
        <v>118</v>
      </c>
    </row>
    <row r="212" s="14" customFormat="1">
      <c r="A212" s="14"/>
      <c r="B212" s="245"/>
      <c r="C212" s="246"/>
      <c r="D212" s="236" t="s">
        <v>126</v>
      </c>
      <c r="E212" s="247" t="s">
        <v>1</v>
      </c>
      <c r="F212" s="248" t="s">
        <v>362</v>
      </c>
      <c r="G212" s="246"/>
      <c r="H212" s="249">
        <v>235</v>
      </c>
      <c r="I212" s="250"/>
      <c r="J212" s="246"/>
      <c r="K212" s="246"/>
      <c r="L212" s="251"/>
      <c r="M212" s="252"/>
      <c r="N212" s="253"/>
      <c r="O212" s="253"/>
      <c r="P212" s="253"/>
      <c r="Q212" s="253"/>
      <c r="R212" s="253"/>
      <c r="S212" s="253"/>
      <c r="T212" s="25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5" t="s">
        <v>126</v>
      </c>
      <c r="AU212" s="255" t="s">
        <v>86</v>
      </c>
      <c r="AV212" s="14" t="s">
        <v>86</v>
      </c>
      <c r="AW212" s="14" t="s">
        <v>32</v>
      </c>
      <c r="AX212" s="14" t="s">
        <v>76</v>
      </c>
      <c r="AY212" s="255" t="s">
        <v>118</v>
      </c>
    </row>
    <row r="213" s="15" customFormat="1">
      <c r="A213" s="15"/>
      <c r="B213" s="256"/>
      <c r="C213" s="257"/>
      <c r="D213" s="236" t="s">
        <v>126</v>
      </c>
      <c r="E213" s="258" t="s">
        <v>1</v>
      </c>
      <c r="F213" s="259" t="s">
        <v>130</v>
      </c>
      <c r="G213" s="257"/>
      <c r="H213" s="260">
        <v>2845</v>
      </c>
      <c r="I213" s="261"/>
      <c r="J213" s="257"/>
      <c r="K213" s="257"/>
      <c r="L213" s="262"/>
      <c r="M213" s="263"/>
      <c r="N213" s="264"/>
      <c r="O213" s="264"/>
      <c r="P213" s="264"/>
      <c r="Q213" s="264"/>
      <c r="R213" s="264"/>
      <c r="S213" s="264"/>
      <c r="T213" s="265"/>
      <c r="U213" s="15"/>
      <c r="V213" s="15"/>
      <c r="W213" s="15"/>
      <c r="X213" s="15"/>
      <c r="Y213" s="15"/>
      <c r="Z213" s="15"/>
      <c r="AA213" s="15"/>
      <c r="AB213" s="15"/>
      <c r="AC213" s="15"/>
      <c r="AD213" s="15"/>
      <c r="AE213" s="15"/>
      <c r="AT213" s="266" t="s">
        <v>126</v>
      </c>
      <c r="AU213" s="266" t="s">
        <v>86</v>
      </c>
      <c r="AV213" s="15" t="s">
        <v>131</v>
      </c>
      <c r="AW213" s="15" t="s">
        <v>32</v>
      </c>
      <c r="AX213" s="15" t="s">
        <v>76</v>
      </c>
      <c r="AY213" s="266" t="s">
        <v>118</v>
      </c>
    </row>
    <row r="214" s="13" customFormat="1">
      <c r="A214" s="13"/>
      <c r="B214" s="234"/>
      <c r="C214" s="235"/>
      <c r="D214" s="236" t="s">
        <v>126</v>
      </c>
      <c r="E214" s="237" t="s">
        <v>1</v>
      </c>
      <c r="F214" s="238" t="s">
        <v>363</v>
      </c>
      <c r="G214" s="235"/>
      <c r="H214" s="237" t="s">
        <v>1</v>
      </c>
      <c r="I214" s="239"/>
      <c r="J214" s="235"/>
      <c r="K214" s="235"/>
      <c r="L214" s="240"/>
      <c r="M214" s="241"/>
      <c r="N214" s="242"/>
      <c r="O214" s="242"/>
      <c r="P214" s="242"/>
      <c r="Q214" s="242"/>
      <c r="R214" s="242"/>
      <c r="S214" s="242"/>
      <c r="T214" s="24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4" t="s">
        <v>126</v>
      </c>
      <c r="AU214" s="244" t="s">
        <v>86</v>
      </c>
      <c r="AV214" s="13" t="s">
        <v>84</v>
      </c>
      <c r="AW214" s="13" t="s">
        <v>32</v>
      </c>
      <c r="AX214" s="13" t="s">
        <v>76</v>
      </c>
      <c r="AY214" s="244" t="s">
        <v>118</v>
      </c>
    </row>
    <row r="215" s="13" customFormat="1">
      <c r="A215" s="13"/>
      <c r="B215" s="234"/>
      <c r="C215" s="235"/>
      <c r="D215" s="236" t="s">
        <v>126</v>
      </c>
      <c r="E215" s="237" t="s">
        <v>1</v>
      </c>
      <c r="F215" s="238" t="s">
        <v>364</v>
      </c>
      <c r="G215" s="235"/>
      <c r="H215" s="237" t="s">
        <v>1</v>
      </c>
      <c r="I215" s="239"/>
      <c r="J215" s="235"/>
      <c r="K215" s="235"/>
      <c r="L215" s="240"/>
      <c r="M215" s="241"/>
      <c r="N215" s="242"/>
      <c r="O215" s="242"/>
      <c r="P215" s="242"/>
      <c r="Q215" s="242"/>
      <c r="R215" s="242"/>
      <c r="S215" s="242"/>
      <c r="T215" s="24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4" t="s">
        <v>126</v>
      </c>
      <c r="AU215" s="244" t="s">
        <v>86</v>
      </c>
      <c r="AV215" s="13" t="s">
        <v>84</v>
      </c>
      <c r="AW215" s="13" t="s">
        <v>32</v>
      </c>
      <c r="AX215" s="13" t="s">
        <v>76</v>
      </c>
      <c r="AY215" s="244" t="s">
        <v>118</v>
      </c>
    </row>
    <row r="216" s="14" customFormat="1">
      <c r="A216" s="14"/>
      <c r="B216" s="245"/>
      <c r="C216" s="246"/>
      <c r="D216" s="236" t="s">
        <v>126</v>
      </c>
      <c r="E216" s="247" t="s">
        <v>1</v>
      </c>
      <c r="F216" s="248" t="s">
        <v>365</v>
      </c>
      <c r="G216" s="246"/>
      <c r="H216" s="249">
        <v>545.75</v>
      </c>
      <c r="I216" s="250"/>
      <c r="J216" s="246"/>
      <c r="K216" s="246"/>
      <c r="L216" s="251"/>
      <c r="M216" s="252"/>
      <c r="N216" s="253"/>
      <c r="O216" s="253"/>
      <c r="P216" s="253"/>
      <c r="Q216" s="253"/>
      <c r="R216" s="253"/>
      <c r="S216" s="253"/>
      <c r="T216" s="25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5" t="s">
        <v>126</v>
      </c>
      <c r="AU216" s="255" t="s">
        <v>86</v>
      </c>
      <c r="AV216" s="14" t="s">
        <v>86</v>
      </c>
      <c r="AW216" s="14" t="s">
        <v>32</v>
      </c>
      <c r="AX216" s="14" t="s">
        <v>76</v>
      </c>
      <c r="AY216" s="255" t="s">
        <v>118</v>
      </c>
    </row>
    <row r="217" s="15" customFormat="1">
      <c r="A217" s="15"/>
      <c r="B217" s="256"/>
      <c r="C217" s="257"/>
      <c r="D217" s="236" t="s">
        <v>126</v>
      </c>
      <c r="E217" s="258" t="s">
        <v>1</v>
      </c>
      <c r="F217" s="259" t="s">
        <v>130</v>
      </c>
      <c r="G217" s="257"/>
      <c r="H217" s="260">
        <v>545.75</v>
      </c>
      <c r="I217" s="261"/>
      <c r="J217" s="257"/>
      <c r="K217" s="257"/>
      <c r="L217" s="262"/>
      <c r="M217" s="263"/>
      <c r="N217" s="264"/>
      <c r="O217" s="264"/>
      <c r="P217" s="264"/>
      <c r="Q217" s="264"/>
      <c r="R217" s="264"/>
      <c r="S217" s="264"/>
      <c r="T217" s="26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6" t="s">
        <v>126</v>
      </c>
      <c r="AU217" s="266" t="s">
        <v>86</v>
      </c>
      <c r="AV217" s="15" t="s">
        <v>131</v>
      </c>
      <c r="AW217" s="15" t="s">
        <v>32</v>
      </c>
      <c r="AX217" s="15" t="s">
        <v>76</v>
      </c>
      <c r="AY217" s="266" t="s">
        <v>118</v>
      </c>
    </row>
    <row r="218" s="16" customFormat="1">
      <c r="A218" s="16"/>
      <c r="B218" s="267"/>
      <c r="C218" s="268"/>
      <c r="D218" s="236" t="s">
        <v>126</v>
      </c>
      <c r="E218" s="269" t="s">
        <v>1</v>
      </c>
      <c r="F218" s="270" t="s">
        <v>136</v>
      </c>
      <c r="G218" s="268"/>
      <c r="H218" s="271">
        <v>3390.75</v>
      </c>
      <c r="I218" s="272"/>
      <c r="J218" s="268"/>
      <c r="K218" s="268"/>
      <c r="L218" s="273"/>
      <c r="M218" s="274"/>
      <c r="N218" s="275"/>
      <c r="O218" s="275"/>
      <c r="P218" s="275"/>
      <c r="Q218" s="275"/>
      <c r="R218" s="275"/>
      <c r="S218" s="275"/>
      <c r="T218" s="276"/>
      <c r="U218" s="16"/>
      <c r="V218" s="16"/>
      <c r="W218" s="16"/>
      <c r="X218" s="16"/>
      <c r="Y218" s="16"/>
      <c r="Z218" s="16"/>
      <c r="AA218" s="16"/>
      <c r="AB218" s="16"/>
      <c r="AC218" s="16"/>
      <c r="AD218" s="16"/>
      <c r="AE218" s="16"/>
      <c r="AT218" s="277" t="s">
        <v>126</v>
      </c>
      <c r="AU218" s="277" t="s">
        <v>86</v>
      </c>
      <c r="AV218" s="16" t="s">
        <v>124</v>
      </c>
      <c r="AW218" s="16" t="s">
        <v>32</v>
      </c>
      <c r="AX218" s="16" t="s">
        <v>84</v>
      </c>
      <c r="AY218" s="277" t="s">
        <v>118</v>
      </c>
    </row>
    <row r="219" s="2" customFormat="1" ht="33" customHeight="1">
      <c r="A219" s="39"/>
      <c r="B219" s="40"/>
      <c r="C219" s="220" t="s">
        <v>366</v>
      </c>
      <c r="D219" s="220" t="s">
        <v>120</v>
      </c>
      <c r="E219" s="221" t="s">
        <v>367</v>
      </c>
      <c r="F219" s="222" t="s">
        <v>368</v>
      </c>
      <c r="G219" s="223" t="s">
        <v>186</v>
      </c>
      <c r="H219" s="224">
        <v>2845</v>
      </c>
      <c r="I219" s="225"/>
      <c r="J219" s="226">
        <f>ROUND(I219*H219,2)</f>
        <v>0</v>
      </c>
      <c r="K219" s="227"/>
      <c r="L219" s="45"/>
      <c r="M219" s="228" t="s">
        <v>1</v>
      </c>
      <c r="N219" s="229" t="s">
        <v>41</v>
      </c>
      <c r="O219" s="92"/>
      <c r="P219" s="230">
        <f>O219*H219</f>
        <v>0</v>
      </c>
      <c r="Q219" s="230">
        <v>0</v>
      </c>
      <c r="R219" s="230">
        <f>Q219*H219</f>
        <v>0</v>
      </c>
      <c r="S219" s="230">
        <v>0</v>
      </c>
      <c r="T219" s="231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2" t="s">
        <v>124</v>
      </c>
      <c r="AT219" s="232" t="s">
        <v>120</v>
      </c>
      <c r="AU219" s="232" t="s">
        <v>86</v>
      </c>
      <c r="AY219" s="18" t="s">
        <v>118</v>
      </c>
      <c r="BE219" s="233">
        <f>IF(N219="základní",J219,0)</f>
        <v>0</v>
      </c>
      <c r="BF219" s="233">
        <f>IF(N219="snížená",J219,0)</f>
        <v>0</v>
      </c>
      <c r="BG219" s="233">
        <f>IF(N219="zákl. přenesená",J219,0)</f>
        <v>0</v>
      </c>
      <c r="BH219" s="233">
        <f>IF(N219="sníž. přenesená",J219,0)</f>
        <v>0</v>
      </c>
      <c r="BI219" s="233">
        <f>IF(N219="nulová",J219,0)</f>
        <v>0</v>
      </c>
      <c r="BJ219" s="18" t="s">
        <v>84</v>
      </c>
      <c r="BK219" s="233">
        <f>ROUND(I219*H219,2)</f>
        <v>0</v>
      </c>
      <c r="BL219" s="18" t="s">
        <v>124</v>
      </c>
      <c r="BM219" s="232" t="s">
        <v>369</v>
      </c>
    </row>
    <row r="220" s="13" customFormat="1">
      <c r="A220" s="13"/>
      <c r="B220" s="234"/>
      <c r="C220" s="235"/>
      <c r="D220" s="236" t="s">
        <v>126</v>
      </c>
      <c r="E220" s="237" t="s">
        <v>1</v>
      </c>
      <c r="F220" s="238" t="s">
        <v>370</v>
      </c>
      <c r="G220" s="235"/>
      <c r="H220" s="237" t="s">
        <v>1</v>
      </c>
      <c r="I220" s="239"/>
      <c r="J220" s="235"/>
      <c r="K220" s="235"/>
      <c r="L220" s="240"/>
      <c r="M220" s="241"/>
      <c r="N220" s="242"/>
      <c r="O220" s="242"/>
      <c r="P220" s="242"/>
      <c r="Q220" s="242"/>
      <c r="R220" s="242"/>
      <c r="S220" s="242"/>
      <c r="T220" s="243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4" t="s">
        <v>126</v>
      </c>
      <c r="AU220" s="244" t="s">
        <v>86</v>
      </c>
      <c r="AV220" s="13" t="s">
        <v>84</v>
      </c>
      <c r="AW220" s="13" t="s">
        <v>32</v>
      </c>
      <c r="AX220" s="13" t="s">
        <v>76</v>
      </c>
      <c r="AY220" s="244" t="s">
        <v>118</v>
      </c>
    </row>
    <row r="221" s="14" customFormat="1">
      <c r="A221" s="14"/>
      <c r="B221" s="245"/>
      <c r="C221" s="246"/>
      <c r="D221" s="236" t="s">
        <v>126</v>
      </c>
      <c r="E221" s="247" t="s">
        <v>1</v>
      </c>
      <c r="F221" s="248" t="s">
        <v>371</v>
      </c>
      <c r="G221" s="246"/>
      <c r="H221" s="249">
        <v>2845</v>
      </c>
      <c r="I221" s="250"/>
      <c r="J221" s="246"/>
      <c r="K221" s="246"/>
      <c r="L221" s="251"/>
      <c r="M221" s="252"/>
      <c r="N221" s="253"/>
      <c r="O221" s="253"/>
      <c r="P221" s="253"/>
      <c r="Q221" s="253"/>
      <c r="R221" s="253"/>
      <c r="S221" s="253"/>
      <c r="T221" s="25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5" t="s">
        <v>126</v>
      </c>
      <c r="AU221" s="255" t="s">
        <v>86</v>
      </c>
      <c r="AV221" s="14" t="s">
        <v>86</v>
      </c>
      <c r="AW221" s="14" t="s">
        <v>32</v>
      </c>
      <c r="AX221" s="14" t="s">
        <v>84</v>
      </c>
      <c r="AY221" s="255" t="s">
        <v>118</v>
      </c>
    </row>
    <row r="222" s="2" customFormat="1" ht="33" customHeight="1">
      <c r="A222" s="39"/>
      <c r="B222" s="40"/>
      <c r="C222" s="220" t="s">
        <v>372</v>
      </c>
      <c r="D222" s="220" t="s">
        <v>120</v>
      </c>
      <c r="E222" s="221" t="s">
        <v>373</v>
      </c>
      <c r="F222" s="222" t="s">
        <v>374</v>
      </c>
      <c r="G222" s="223" t="s">
        <v>186</v>
      </c>
      <c r="H222" s="224">
        <v>425</v>
      </c>
      <c r="I222" s="225"/>
      <c r="J222" s="226">
        <f>ROUND(I222*H222,2)</f>
        <v>0</v>
      </c>
      <c r="K222" s="227"/>
      <c r="L222" s="45"/>
      <c r="M222" s="228" t="s">
        <v>1</v>
      </c>
      <c r="N222" s="229" t="s">
        <v>41</v>
      </c>
      <c r="O222" s="92"/>
      <c r="P222" s="230">
        <f>O222*H222</f>
        <v>0</v>
      </c>
      <c r="Q222" s="230">
        <v>0</v>
      </c>
      <c r="R222" s="230">
        <f>Q222*H222</f>
        <v>0</v>
      </c>
      <c r="S222" s="230">
        <v>0</v>
      </c>
      <c r="T222" s="231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2" t="s">
        <v>124</v>
      </c>
      <c r="AT222" s="232" t="s">
        <v>120</v>
      </c>
      <c r="AU222" s="232" t="s">
        <v>86</v>
      </c>
      <c r="AY222" s="18" t="s">
        <v>118</v>
      </c>
      <c r="BE222" s="233">
        <f>IF(N222="základní",J222,0)</f>
        <v>0</v>
      </c>
      <c r="BF222" s="233">
        <f>IF(N222="snížená",J222,0)</f>
        <v>0</v>
      </c>
      <c r="BG222" s="233">
        <f>IF(N222="zákl. přenesená",J222,0)</f>
        <v>0</v>
      </c>
      <c r="BH222" s="233">
        <f>IF(N222="sníž. přenesená",J222,0)</f>
        <v>0</v>
      </c>
      <c r="BI222" s="233">
        <f>IF(N222="nulová",J222,0)</f>
        <v>0</v>
      </c>
      <c r="BJ222" s="18" t="s">
        <v>84</v>
      </c>
      <c r="BK222" s="233">
        <f>ROUND(I222*H222,2)</f>
        <v>0</v>
      </c>
      <c r="BL222" s="18" t="s">
        <v>124</v>
      </c>
      <c r="BM222" s="232" t="s">
        <v>375</v>
      </c>
    </row>
    <row r="223" s="13" customFormat="1">
      <c r="A223" s="13"/>
      <c r="B223" s="234"/>
      <c r="C223" s="235"/>
      <c r="D223" s="236" t="s">
        <v>126</v>
      </c>
      <c r="E223" s="237" t="s">
        <v>1</v>
      </c>
      <c r="F223" s="238" t="s">
        <v>358</v>
      </c>
      <c r="G223" s="235"/>
      <c r="H223" s="237" t="s">
        <v>1</v>
      </c>
      <c r="I223" s="239"/>
      <c r="J223" s="235"/>
      <c r="K223" s="235"/>
      <c r="L223" s="240"/>
      <c r="M223" s="241"/>
      <c r="N223" s="242"/>
      <c r="O223" s="242"/>
      <c r="P223" s="242"/>
      <c r="Q223" s="242"/>
      <c r="R223" s="242"/>
      <c r="S223" s="242"/>
      <c r="T223" s="24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4" t="s">
        <v>126</v>
      </c>
      <c r="AU223" s="244" t="s">
        <v>86</v>
      </c>
      <c r="AV223" s="13" t="s">
        <v>84</v>
      </c>
      <c r="AW223" s="13" t="s">
        <v>32</v>
      </c>
      <c r="AX223" s="13" t="s">
        <v>76</v>
      </c>
      <c r="AY223" s="244" t="s">
        <v>118</v>
      </c>
    </row>
    <row r="224" s="14" customFormat="1">
      <c r="A224" s="14"/>
      <c r="B224" s="245"/>
      <c r="C224" s="246"/>
      <c r="D224" s="236" t="s">
        <v>126</v>
      </c>
      <c r="E224" s="247" t="s">
        <v>1</v>
      </c>
      <c r="F224" s="248" t="s">
        <v>376</v>
      </c>
      <c r="G224" s="246"/>
      <c r="H224" s="249">
        <v>425</v>
      </c>
      <c r="I224" s="250"/>
      <c r="J224" s="246"/>
      <c r="K224" s="246"/>
      <c r="L224" s="251"/>
      <c r="M224" s="252"/>
      <c r="N224" s="253"/>
      <c r="O224" s="253"/>
      <c r="P224" s="253"/>
      <c r="Q224" s="253"/>
      <c r="R224" s="253"/>
      <c r="S224" s="253"/>
      <c r="T224" s="25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5" t="s">
        <v>126</v>
      </c>
      <c r="AU224" s="255" t="s">
        <v>86</v>
      </c>
      <c r="AV224" s="14" t="s">
        <v>86</v>
      </c>
      <c r="AW224" s="14" t="s">
        <v>32</v>
      </c>
      <c r="AX224" s="14" t="s">
        <v>84</v>
      </c>
      <c r="AY224" s="255" t="s">
        <v>118</v>
      </c>
    </row>
    <row r="225" s="2" customFormat="1" ht="37.8" customHeight="1">
      <c r="A225" s="39"/>
      <c r="B225" s="40"/>
      <c r="C225" s="220" t="s">
        <v>377</v>
      </c>
      <c r="D225" s="220" t="s">
        <v>120</v>
      </c>
      <c r="E225" s="221" t="s">
        <v>378</v>
      </c>
      <c r="F225" s="222" t="s">
        <v>379</v>
      </c>
      <c r="G225" s="223" t="s">
        <v>186</v>
      </c>
      <c r="H225" s="224">
        <v>2566</v>
      </c>
      <c r="I225" s="225"/>
      <c r="J225" s="226">
        <f>ROUND(I225*H225,2)</f>
        <v>0</v>
      </c>
      <c r="K225" s="227"/>
      <c r="L225" s="45"/>
      <c r="M225" s="228" t="s">
        <v>1</v>
      </c>
      <c r="N225" s="229" t="s">
        <v>41</v>
      </c>
      <c r="O225" s="92"/>
      <c r="P225" s="230">
        <f>O225*H225</f>
        <v>0</v>
      </c>
      <c r="Q225" s="230">
        <v>0</v>
      </c>
      <c r="R225" s="230">
        <f>Q225*H225</f>
        <v>0</v>
      </c>
      <c r="S225" s="230">
        <v>0</v>
      </c>
      <c r="T225" s="231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2" t="s">
        <v>124</v>
      </c>
      <c r="AT225" s="232" t="s">
        <v>120</v>
      </c>
      <c r="AU225" s="232" t="s">
        <v>86</v>
      </c>
      <c r="AY225" s="18" t="s">
        <v>118</v>
      </c>
      <c r="BE225" s="233">
        <f>IF(N225="základní",J225,0)</f>
        <v>0</v>
      </c>
      <c r="BF225" s="233">
        <f>IF(N225="snížená",J225,0)</f>
        <v>0</v>
      </c>
      <c r="BG225" s="233">
        <f>IF(N225="zákl. přenesená",J225,0)</f>
        <v>0</v>
      </c>
      <c r="BH225" s="233">
        <f>IF(N225="sníž. přenesená",J225,0)</f>
        <v>0</v>
      </c>
      <c r="BI225" s="233">
        <f>IF(N225="nulová",J225,0)</f>
        <v>0</v>
      </c>
      <c r="BJ225" s="18" t="s">
        <v>84</v>
      </c>
      <c r="BK225" s="233">
        <f>ROUND(I225*H225,2)</f>
        <v>0</v>
      </c>
      <c r="BL225" s="18" t="s">
        <v>124</v>
      </c>
      <c r="BM225" s="232" t="s">
        <v>380</v>
      </c>
    </row>
    <row r="226" s="14" customFormat="1">
      <c r="A226" s="14"/>
      <c r="B226" s="245"/>
      <c r="C226" s="246"/>
      <c r="D226" s="236" t="s">
        <v>126</v>
      </c>
      <c r="E226" s="247" t="s">
        <v>1</v>
      </c>
      <c r="F226" s="248" t="s">
        <v>381</v>
      </c>
      <c r="G226" s="246"/>
      <c r="H226" s="249">
        <v>2566</v>
      </c>
      <c r="I226" s="250"/>
      <c r="J226" s="246"/>
      <c r="K226" s="246"/>
      <c r="L226" s="251"/>
      <c r="M226" s="252"/>
      <c r="N226" s="253"/>
      <c r="O226" s="253"/>
      <c r="P226" s="253"/>
      <c r="Q226" s="253"/>
      <c r="R226" s="253"/>
      <c r="S226" s="253"/>
      <c r="T226" s="25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5" t="s">
        <v>126</v>
      </c>
      <c r="AU226" s="255" t="s">
        <v>86</v>
      </c>
      <c r="AV226" s="14" t="s">
        <v>86</v>
      </c>
      <c r="AW226" s="14" t="s">
        <v>32</v>
      </c>
      <c r="AX226" s="14" t="s">
        <v>84</v>
      </c>
      <c r="AY226" s="255" t="s">
        <v>118</v>
      </c>
    </row>
    <row r="227" s="2" customFormat="1" ht="37.8" customHeight="1">
      <c r="A227" s="39"/>
      <c r="B227" s="40"/>
      <c r="C227" s="220" t="s">
        <v>382</v>
      </c>
      <c r="D227" s="220" t="s">
        <v>120</v>
      </c>
      <c r="E227" s="221" t="s">
        <v>383</v>
      </c>
      <c r="F227" s="222" t="s">
        <v>384</v>
      </c>
      <c r="G227" s="223" t="s">
        <v>186</v>
      </c>
      <c r="H227" s="224">
        <v>44</v>
      </c>
      <c r="I227" s="225"/>
      <c r="J227" s="226">
        <f>ROUND(I227*H227,2)</f>
        <v>0</v>
      </c>
      <c r="K227" s="227"/>
      <c r="L227" s="45"/>
      <c r="M227" s="228" t="s">
        <v>1</v>
      </c>
      <c r="N227" s="229" t="s">
        <v>41</v>
      </c>
      <c r="O227" s="92"/>
      <c r="P227" s="230">
        <f>O227*H227</f>
        <v>0</v>
      </c>
      <c r="Q227" s="230">
        <v>0</v>
      </c>
      <c r="R227" s="230">
        <f>Q227*H227</f>
        <v>0</v>
      </c>
      <c r="S227" s="230">
        <v>0</v>
      </c>
      <c r="T227" s="231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2" t="s">
        <v>124</v>
      </c>
      <c r="AT227" s="232" t="s">
        <v>120</v>
      </c>
      <c r="AU227" s="232" t="s">
        <v>86</v>
      </c>
      <c r="AY227" s="18" t="s">
        <v>118</v>
      </c>
      <c r="BE227" s="233">
        <f>IF(N227="základní",J227,0)</f>
        <v>0</v>
      </c>
      <c r="BF227" s="233">
        <f>IF(N227="snížená",J227,0)</f>
        <v>0</v>
      </c>
      <c r="BG227" s="233">
        <f>IF(N227="zákl. přenesená",J227,0)</f>
        <v>0</v>
      </c>
      <c r="BH227" s="233">
        <f>IF(N227="sníž. přenesená",J227,0)</f>
        <v>0</v>
      </c>
      <c r="BI227" s="233">
        <f>IF(N227="nulová",J227,0)</f>
        <v>0</v>
      </c>
      <c r="BJ227" s="18" t="s">
        <v>84</v>
      </c>
      <c r="BK227" s="233">
        <f>ROUND(I227*H227,2)</f>
        <v>0</v>
      </c>
      <c r="BL227" s="18" t="s">
        <v>124</v>
      </c>
      <c r="BM227" s="232" t="s">
        <v>385</v>
      </c>
    </row>
    <row r="228" s="14" customFormat="1">
      <c r="A228" s="14"/>
      <c r="B228" s="245"/>
      <c r="C228" s="246"/>
      <c r="D228" s="236" t="s">
        <v>126</v>
      </c>
      <c r="E228" s="247" t="s">
        <v>1</v>
      </c>
      <c r="F228" s="248" t="s">
        <v>386</v>
      </c>
      <c r="G228" s="246"/>
      <c r="H228" s="249">
        <v>44</v>
      </c>
      <c r="I228" s="250"/>
      <c r="J228" s="246"/>
      <c r="K228" s="246"/>
      <c r="L228" s="251"/>
      <c r="M228" s="252"/>
      <c r="N228" s="253"/>
      <c r="O228" s="253"/>
      <c r="P228" s="253"/>
      <c r="Q228" s="253"/>
      <c r="R228" s="253"/>
      <c r="S228" s="253"/>
      <c r="T228" s="25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5" t="s">
        <v>126</v>
      </c>
      <c r="AU228" s="255" t="s">
        <v>86</v>
      </c>
      <c r="AV228" s="14" t="s">
        <v>86</v>
      </c>
      <c r="AW228" s="14" t="s">
        <v>32</v>
      </c>
      <c r="AX228" s="14" t="s">
        <v>84</v>
      </c>
      <c r="AY228" s="255" t="s">
        <v>118</v>
      </c>
    </row>
    <row r="229" s="2" customFormat="1" ht="37.8" customHeight="1">
      <c r="A229" s="39"/>
      <c r="B229" s="40"/>
      <c r="C229" s="220" t="s">
        <v>387</v>
      </c>
      <c r="D229" s="220" t="s">
        <v>120</v>
      </c>
      <c r="E229" s="221" t="s">
        <v>388</v>
      </c>
      <c r="F229" s="222" t="s">
        <v>389</v>
      </c>
      <c r="G229" s="223" t="s">
        <v>186</v>
      </c>
      <c r="H229" s="224">
        <v>70</v>
      </c>
      <c r="I229" s="225"/>
      <c r="J229" s="226">
        <f>ROUND(I229*H229,2)</f>
        <v>0</v>
      </c>
      <c r="K229" s="227"/>
      <c r="L229" s="45"/>
      <c r="M229" s="228" t="s">
        <v>1</v>
      </c>
      <c r="N229" s="229" t="s">
        <v>41</v>
      </c>
      <c r="O229" s="92"/>
      <c r="P229" s="230">
        <f>O229*H229</f>
        <v>0</v>
      </c>
      <c r="Q229" s="230">
        <v>0</v>
      </c>
      <c r="R229" s="230">
        <f>Q229*H229</f>
        <v>0</v>
      </c>
      <c r="S229" s="230">
        <v>0</v>
      </c>
      <c r="T229" s="231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2" t="s">
        <v>124</v>
      </c>
      <c r="AT229" s="232" t="s">
        <v>120</v>
      </c>
      <c r="AU229" s="232" t="s">
        <v>86</v>
      </c>
      <c r="AY229" s="18" t="s">
        <v>118</v>
      </c>
      <c r="BE229" s="233">
        <f>IF(N229="základní",J229,0)</f>
        <v>0</v>
      </c>
      <c r="BF229" s="233">
        <f>IF(N229="snížená",J229,0)</f>
        <v>0</v>
      </c>
      <c r="BG229" s="233">
        <f>IF(N229="zákl. přenesená",J229,0)</f>
        <v>0</v>
      </c>
      <c r="BH229" s="233">
        <f>IF(N229="sníž. přenesená",J229,0)</f>
        <v>0</v>
      </c>
      <c r="BI229" s="233">
        <f>IF(N229="nulová",J229,0)</f>
        <v>0</v>
      </c>
      <c r="BJ229" s="18" t="s">
        <v>84</v>
      </c>
      <c r="BK229" s="233">
        <f>ROUND(I229*H229,2)</f>
        <v>0</v>
      </c>
      <c r="BL229" s="18" t="s">
        <v>124</v>
      </c>
      <c r="BM229" s="232" t="s">
        <v>390</v>
      </c>
    </row>
    <row r="230" s="14" customFormat="1">
      <c r="A230" s="14"/>
      <c r="B230" s="245"/>
      <c r="C230" s="246"/>
      <c r="D230" s="236" t="s">
        <v>126</v>
      </c>
      <c r="E230" s="247" t="s">
        <v>1</v>
      </c>
      <c r="F230" s="248" t="s">
        <v>391</v>
      </c>
      <c r="G230" s="246"/>
      <c r="H230" s="249">
        <v>70</v>
      </c>
      <c r="I230" s="250"/>
      <c r="J230" s="246"/>
      <c r="K230" s="246"/>
      <c r="L230" s="251"/>
      <c r="M230" s="252"/>
      <c r="N230" s="253"/>
      <c r="O230" s="253"/>
      <c r="P230" s="253"/>
      <c r="Q230" s="253"/>
      <c r="R230" s="253"/>
      <c r="S230" s="253"/>
      <c r="T230" s="25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5" t="s">
        <v>126</v>
      </c>
      <c r="AU230" s="255" t="s">
        <v>86</v>
      </c>
      <c r="AV230" s="14" t="s">
        <v>86</v>
      </c>
      <c r="AW230" s="14" t="s">
        <v>32</v>
      </c>
      <c r="AX230" s="14" t="s">
        <v>84</v>
      </c>
      <c r="AY230" s="255" t="s">
        <v>118</v>
      </c>
    </row>
    <row r="231" s="2" customFormat="1" ht="24.15" customHeight="1">
      <c r="A231" s="39"/>
      <c r="B231" s="40"/>
      <c r="C231" s="220" t="s">
        <v>392</v>
      </c>
      <c r="D231" s="220" t="s">
        <v>120</v>
      </c>
      <c r="E231" s="221" t="s">
        <v>393</v>
      </c>
      <c r="F231" s="222" t="s">
        <v>394</v>
      </c>
      <c r="G231" s="223" t="s">
        <v>186</v>
      </c>
      <c r="H231" s="224">
        <v>2566</v>
      </c>
      <c r="I231" s="225"/>
      <c r="J231" s="226">
        <f>ROUND(I231*H231,2)</f>
        <v>0</v>
      </c>
      <c r="K231" s="227"/>
      <c r="L231" s="45"/>
      <c r="M231" s="228" t="s">
        <v>1</v>
      </c>
      <c r="N231" s="229" t="s">
        <v>41</v>
      </c>
      <c r="O231" s="92"/>
      <c r="P231" s="230">
        <f>O231*H231</f>
        <v>0</v>
      </c>
      <c r="Q231" s="230">
        <v>0</v>
      </c>
      <c r="R231" s="230">
        <f>Q231*H231</f>
        <v>0</v>
      </c>
      <c r="S231" s="230">
        <v>0</v>
      </c>
      <c r="T231" s="231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2" t="s">
        <v>124</v>
      </c>
      <c r="AT231" s="232" t="s">
        <v>120</v>
      </c>
      <c r="AU231" s="232" t="s">
        <v>86</v>
      </c>
      <c r="AY231" s="18" t="s">
        <v>118</v>
      </c>
      <c r="BE231" s="233">
        <f>IF(N231="základní",J231,0)</f>
        <v>0</v>
      </c>
      <c r="BF231" s="233">
        <f>IF(N231="snížená",J231,0)</f>
        <v>0</v>
      </c>
      <c r="BG231" s="233">
        <f>IF(N231="zákl. přenesená",J231,0)</f>
        <v>0</v>
      </c>
      <c r="BH231" s="233">
        <f>IF(N231="sníž. přenesená",J231,0)</f>
        <v>0</v>
      </c>
      <c r="BI231" s="233">
        <f>IF(N231="nulová",J231,0)</f>
        <v>0</v>
      </c>
      <c r="BJ231" s="18" t="s">
        <v>84</v>
      </c>
      <c r="BK231" s="233">
        <f>ROUND(I231*H231,2)</f>
        <v>0</v>
      </c>
      <c r="BL231" s="18" t="s">
        <v>124</v>
      </c>
      <c r="BM231" s="232" t="s">
        <v>395</v>
      </c>
    </row>
    <row r="232" s="14" customFormat="1">
      <c r="A232" s="14"/>
      <c r="B232" s="245"/>
      <c r="C232" s="246"/>
      <c r="D232" s="236" t="s">
        <v>126</v>
      </c>
      <c r="E232" s="247" t="s">
        <v>1</v>
      </c>
      <c r="F232" s="248" t="s">
        <v>381</v>
      </c>
      <c r="G232" s="246"/>
      <c r="H232" s="249">
        <v>2566</v>
      </c>
      <c r="I232" s="250"/>
      <c r="J232" s="246"/>
      <c r="K232" s="246"/>
      <c r="L232" s="251"/>
      <c r="M232" s="252"/>
      <c r="N232" s="253"/>
      <c r="O232" s="253"/>
      <c r="P232" s="253"/>
      <c r="Q232" s="253"/>
      <c r="R232" s="253"/>
      <c r="S232" s="253"/>
      <c r="T232" s="25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5" t="s">
        <v>126</v>
      </c>
      <c r="AU232" s="255" t="s">
        <v>86</v>
      </c>
      <c r="AV232" s="14" t="s">
        <v>86</v>
      </c>
      <c r="AW232" s="14" t="s">
        <v>32</v>
      </c>
      <c r="AX232" s="14" t="s">
        <v>84</v>
      </c>
      <c r="AY232" s="255" t="s">
        <v>118</v>
      </c>
    </row>
    <row r="233" s="2" customFormat="1" ht="24.15" customHeight="1">
      <c r="A233" s="39"/>
      <c r="B233" s="40"/>
      <c r="C233" s="220" t="s">
        <v>396</v>
      </c>
      <c r="D233" s="220" t="s">
        <v>120</v>
      </c>
      <c r="E233" s="221" t="s">
        <v>397</v>
      </c>
      <c r="F233" s="222" t="s">
        <v>398</v>
      </c>
      <c r="G233" s="223" t="s">
        <v>186</v>
      </c>
      <c r="H233" s="224">
        <v>2566</v>
      </c>
      <c r="I233" s="225"/>
      <c r="J233" s="226">
        <f>ROUND(I233*H233,2)</f>
        <v>0</v>
      </c>
      <c r="K233" s="227"/>
      <c r="L233" s="45"/>
      <c r="M233" s="228" t="s">
        <v>1</v>
      </c>
      <c r="N233" s="229" t="s">
        <v>41</v>
      </c>
      <c r="O233" s="92"/>
      <c r="P233" s="230">
        <f>O233*H233</f>
        <v>0</v>
      </c>
      <c r="Q233" s="230">
        <v>0</v>
      </c>
      <c r="R233" s="230">
        <f>Q233*H233</f>
        <v>0</v>
      </c>
      <c r="S233" s="230">
        <v>0</v>
      </c>
      <c r="T233" s="231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2" t="s">
        <v>124</v>
      </c>
      <c r="AT233" s="232" t="s">
        <v>120</v>
      </c>
      <c r="AU233" s="232" t="s">
        <v>86</v>
      </c>
      <c r="AY233" s="18" t="s">
        <v>118</v>
      </c>
      <c r="BE233" s="233">
        <f>IF(N233="základní",J233,0)</f>
        <v>0</v>
      </c>
      <c r="BF233" s="233">
        <f>IF(N233="snížená",J233,0)</f>
        <v>0</v>
      </c>
      <c r="BG233" s="233">
        <f>IF(N233="zákl. přenesená",J233,0)</f>
        <v>0</v>
      </c>
      <c r="BH233" s="233">
        <f>IF(N233="sníž. přenesená",J233,0)</f>
        <v>0</v>
      </c>
      <c r="BI233" s="233">
        <f>IF(N233="nulová",J233,0)</f>
        <v>0</v>
      </c>
      <c r="BJ233" s="18" t="s">
        <v>84</v>
      </c>
      <c r="BK233" s="233">
        <f>ROUND(I233*H233,2)</f>
        <v>0</v>
      </c>
      <c r="BL233" s="18" t="s">
        <v>124</v>
      </c>
      <c r="BM233" s="232" t="s">
        <v>399</v>
      </c>
    </row>
    <row r="234" s="14" customFormat="1">
      <c r="A234" s="14"/>
      <c r="B234" s="245"/>
      <c r="C234" s="246"/>
      <c r="D234" s="236" t="s">
        <v>126</v>
      </c>
      <c r="E234" s="247" t="s">
        <v>1</v>
      </c>
      <c r="F234" s="248" t="s">
        <v>381</v>
      </c>
      <c r="G234" s="246"/>
      <c r="H234" s="249">
        <v>2566</v>
      </c>
      <c r="I234" s="250"/>
      <c r="J234" s="246"/>
      <c r="K234" s="246"/>
      <c r="L234" s="251"/>
      <c r="M234" s="252"/>
      <c r="N234" s="253"/>
      <c r="O234" s="253"/>
      <c r="P234" s="253"/>
      <c r="Q234" s="253"/>
      <c r="R234" s="253"/>
      <c r="S234" s="253"/>
      <c r="T234" s="25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5" t="s">
        <v>126</v>
      </c>
      <c r="AU234" s="255" t="s">
        <v>86</v>
      </c>
      <c r="AV234" s="14" t="s">
        <v>86</v>
      </c>
      <c r="AW234" s="14" t="s">
        <v>32</v>
      </c>
      <c r="AX234" s="14" t="s">
        <v>84</v>
      </c>
      <c r="AY234" s="255" t="s">
        <v>118</v>
      </c>
    </row>
    <row r="235" s="2" customFormat="1" ht="44.25" customHeight="1">
      <c r="A235" s="39"/>
      <c r="B235" s="40"/>
      <c r="C235" s="220" t="s">
        <v>400</v>
      </c>
      <c r="D235" s="220" t="s">
        <v>120</v>
      </c>
      <c r="E235" s="221" t="s">
        <v>401</v>
      </c>
      <c r="F235" s="222" t="s">
        <v>402</v>
      </c>
      <c r="G235" s="223" t="s">
        <v>186</v>
      </c>
      <c r="H235" s="224">
        <v>2566</v>
      </c>
      <c r="I235" s="225"/>
      <c r="J235" s="226">
        <f>ROUND(I235*H235,2)</f>
        <v>0</v>
      </c>
      <c r="K235" s="227"/>
      <c r="L235" s="45"/>
      <c r="M235" s="228" t="s">
        <v>1</v>
      </c>
      <c r="N235" s="229" t="s">
        <v>41</v>
      </c>
      <c r="O235" s="92"/>
      <c r="P235" s="230">
        <f>O235*H235</f>
        <v>0</v>
      </c>
      <c r="Q235" s="230">
        <v>0</v>
      </c>
      <c r="R235" s="230">
        <f>Q235*H235</f>
        <v>0</v>
      </c>
      <c r="S235" s="230">
        <v>0</v>
      </c>
      <c r="T235" s="231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2" t="s">
        <v>124</v>
      </c>
      <c r="AT235" s="232" t="s">
        <v>120</v>
      </c>
      <c r="AU235" s="232" t="s">
        <v>86</v>
      </c>
      <c r="AY235" s="18" t="s">
        <v>118</v>
      </c>
      <c r="BE235" s="233">
        <f>IF(N235="základní",J235,0)</f>
        <v>0</v>
      </c>
      <c r="BF235" s="233">
        <f>IF(N235="snížená",J235,0)</f>
        <v>0</v>
      </c>
      <c r="BG235" s="233">
        <f>IF(N235="zákl. přenesená",J235,0)</f>
        <v>0</v>
      </c>
      <c r="BH235" s="233">
        <f>IF(N235="sníž. přenesená",J235,0)</f>
        <v>0</v>
      </c>
      <c r="BI235" s="233">
        <f>IF(N235="nulová",J235,0)</f>
        <v>0</v>
      </c>
      <c r="BJ235" s="18" t="s">
        <v>84</v>
      </c>
      <c r="BK235" s="233">
        <f>ROUND(I235*H235,2)</f>
        <v>0</v>
      </c>
      <c r="BL235" s="18" t="s">
        <v>124</v>
      </c>
      <c r="BM235" s="232" t="s">
        <v>403</v>
      </c>
    </row>
    <row r="236" s="14" customFormat="1">
      <c r="A236" s="14"/>
      <c r="B236" s="245"/>
      <c r="C236" s="246"/>
      <c r="D236" s="236" t="s">
        <v>126</v>
      </c>
      <c r="E236" s="247" t="s">
        <v>1</v>
      </c>
      <c r="F236" s="248" t="s">
        <v>381</v>
      </c>
      <c r="G236" s="246"/>
      <c r="H236" s="249">
        <v>2566</v>
      </c>
      <c r="I236" s="250"/>
      <c r="J236" s="246"/>
      <c r="K236" s="246"/>
      <c r="L236" s="251"/>
      <c r="M236" s="252"/>
      <c r="N236" s="253"/>
      <c r="O236" s="253"/>
      <c r="P236" s="253"/>
      <c r="Q236" s="253"/>
      <c r="R236" s="253"/>
      <c r="S236" s="253"/>
      <c r="T236" s="25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5" t="s">
        <v>126</v>
      </c>
      <c r="AU236" s="255" t="s">
        <v>86</v>
      </c>
      <c r="AV236" s="14" t="s">
        <v>86</v>
      </c>
      <c r="AW236" s="14" t="s">
        <v>32</v>
      </c>
      <c r="AX236" s="14" t="s">
        <v>84</v>
      </c>
      <c r="AY236" s="255" t="s">
        <v>118</v>
      </c>
    </row>
    <row r="237" s="2" customFormat="1" ht="55.5" customHeight="1">
      <c r="A237" s="39"/>
      <c r="B237" s="40"/>
      <c r="C237" s="220" t="s">
        <v>404</v>
      </c>
      <c r="D237" s="220" t="s">
        <v>120</v>
      </c>
      <c r="E237" s="221" t="s">
        <v>405</v>
      </c>
      <c r="F237" s="222" t="s">
        <v>406</v>
      </c>
      <c r="G237" s="223" t="s">
        <v>186</v>
      </c>
      <c r="H237" s="224">
        <v>44</v>
      </c>
      <c r="I237" s="225"/>
      <c r="J237" s="226">
        <f>ROUND(I237*H237,2)</f>
        <v>0</v>
      </c>
      <c r="K237" s="227"/>
      <c r="L237" s="45"/>
      <c r="M237" s="228" t="s">
        <v>1</v>
      </c>
      <c r="N237" s="229" t="s">
        <v>41</v>
      </c>
      <c r="O237" s="92"/>
      <c r="P237" s="230">
        <f>O237*H237</f>
        <v>0</v>
      </c>
      <c r="Q237" s="230">
        <v>0.19536000000000001</v>
      </c>
      <c r="R237" s="230">
        <f>Q237*H237</f>
        <v>8.5958400000000008</v>
      </c>
      <c r="S237" s="230">
        <v>0</v>
      </c>
      <c r="T237" s="231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2" t="s">
        <v>124</v>
      </c>
      <c r="AT237" s="232" t="s">
        <v>120</v>
      </c>
      <c r="AU237" s="232" t="s">
        <v>86</v>
      </c>
      <c r="AY237" s="18" t="s">
        <v>118</v>
      </c>
      <c r="BE237" s="233">
        <f>IF(N237="základní",J237,0)</f>
        <v>0</v>
      </c>
      <c r="BF237" s="233">
        <f>IF(N237="snížená",J237,0)</f>
        <v>0</v>
      </c>
      <c r="BG237" s="233">
        <f>IF(N237="zákl. přenesená",J237,0)</f>
        <v>0</v>
      </c>
      <c r="BH237" s="233">
        <f>IF(N237="sníž. přenesená",J237,0)</f>
        <v>0</v>
      </c>
      <c r="BI237" s="233">
        <f>IF(N237="nulová",J237,0)</f>
        <v>0</v>
      </c>
      <c r="BJ237" s="18" t="s">
        <v>84</v>
      </c>
      <c r="BK237" s="233">
        <f>ROUND(I237*H237,2)</f>
        <v>0</v>
      </c>
      <c r="BL237" s="18" t="s">
        <v>124</v>
      </c>
      <c r="BM237" s="232" t="s">
        <v>407</v>
      </c>
    </row>
    <row r="238" s="14" customFormat="1">
      <c r="A238" s="14"/>
      <c r="B238" s="245"/>
      <c r="C238" s="246"/>
      <c r="D238" s="236" t="s">
        <v>126</v>
      </c>
      <c r="E238" s="247" t="s">
        <v>1</v>
      </c>
      <c r="F238" s="248" t="s">
        <v>386</v>
      </c>
      <c r="G238" s="246"/>
      <c r="H238" s="249">
        <v>44</v>
      </c>
      <c r="I238" s="250"/>
      <c r="J238" s="246"/>
      <c r="K238" s="246"/>
      <c r="L238" s="251"/>
      <c r="M238" s="252"/>
      <c r="N238" s="253"/>
      <c r="O238" s="253"/>
      <c r="P238" s="253"/>
      <c r="Q238" s="253"/>
      <c r="R238" s="253"/>
      <c r="S238" s="253"/>
      <c r="T238" s="25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5" t="s">
        <v>126</v>
      </c>
      <c r="AU238" s="255" t="s">
        <v>86</v>
      </c>
      <c r="AV238" s="14" t="s">
        <v>86</v>
      </c>
      <c r="AW238" s="14" t="s">
        <v>32</v>
      </c>
      <c r="AX238" s="14" t="s">
        <v>84</v>
      </c>
      <c r="AY238" s="255" t="s">
        <v>118</v>
      </c>
    </row>
    <row r="239" s="2" customFormat="1" ht="16.5" customHeight="1">
      <c r="A239" s="39"/>
      <c r="B239" s="40"/>
      <c r="C239" s="278" t="s">
        <v>408</v>
      </c>
      <c r="D239" s="278" t="s">
        <v>164</v>
      </c>
      <c r="E239" s="279" t="s">
        <v>409</v>
      </c>
      <c r="F239" s="280" t="s">
        <v>410</v>
      </c>
      <c r="G239" s="281" t="s">
        <v>186</v>
      </c>
      <c r="H239" s="282">
        <v>46.200000000000003</v>
      </c>
      <c r="I239" s="283"/>
      <c r="J239" s="284">
        <f>ROUND(I239*H239,2)</f>
        <v>0</v>
      </c>
      <c r="K239" s="285"/>
      <c r="L239" s="286"/>
      <c r="M239" s="287" t="s">
        <v>1</v>
      </c>
      <c r="N239" s="288" t="s">
        <v>41</v>
      </c>
      <c r="O239" s="92"/>
      <c r="P239" s="230">
        <f>O239*H239</f>
        <v>0</v>
      </c>
      <c r="Q239" s="230">
        <v>0.222</v>
      </c>
      <c r="R239" s="230">
        <f>Q239*H239</f>
        <v>10.256400000000001</v>
      </c>
      <c r="S239" s="230">
        <v>0</v>
      </c>
      <c r="T239" s="231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2" t="s">
        <v>168</v>
      </c>
      <c r="AT239" s="232" t="s">
        <v>164</v>
      </c>
      <c r="AU239" s="232" t="s">
        <v>86</v>
      </c>
      <c r="AY239" s="18" t="s">
        <v>118</v>
      </c>
      <c r="BE239" s="233">
        <f>IF(N239="základní",J239,0)</f>
        <v>0</v>
      </c>
      <c r="BF239" s="233">
        <f>IF(N239="snížená",J239,0)</f>
        <v>0</v>
      </c>
      <c r="BG239" s="233">
        <f>IF(N239="zákl. přenesená",J239,0)</f>
        <v>0</v>
      </c>
      <c r="BH239" s="233">
        <f>IF(N239="sníž. přenesená",J239,0)</f>
        <v>0</v>
      </c>
      <c r="BI239" s="233">
        <f>IF(N239="nulová",J239,0)</f>
        <v>0</v>
      </c>
      <c r="BJ239" s="18" t="s">
        <v>84</v>
      </c>
      <c r="BK239" s="233">
        <f>ROUND(I239*H239,2)</f>
        <v>0</v>
      </c>
      <c r="BL239" s="18" t="s">
        <v>124</v>
      </c>
      <c r="BM239" s="232" t="s">
        <v>411</v>
      </c>
    </row>
    <row r="240" s="14" customFormat="1">
      <c r="A240" s="14"/>
      <c r="B240" s="245"/>
      <c r="C240" s="246"/>
      <c r="D240" s="236" t="s">
        <v>126</v>
      </c>
      <c r="E240" s="247" t="s">
        <v>1</v>
      </c>
      <c r="F240" s="248" t="s">
        <v>386</v>
      </c>
      <c r="G240" s="246"/>
      <c r="H240" s="249">
        <v>44</v>
      </c>
      <c r="I240" s="250"/>
      <c r="J240" s="246"/>
      <c r="K240" s="246"/>
      <c r="L240" s="251"/>
      <c r="M240" s="252"/>
      <c r="N240" s="253"/>
      <c r="O240" s="253"/>
      <c r="P240" s="253"/>
      <c r="Q240" s="253"/>
      <c r="R240" s="253"/>
      <c r="S240" s="253"/>
      <c r="T240" s="25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5" t="s">
        <v>126</v>
      </c>
      <c r="AU240" s="255" t="s">
        <v>86</v>
      </c>
      <c r="AV240" s="14" t="s">
        <v>86</v>
      </c>
      <c r="AW240" s="14" t="s">
        <v>32</v>
      </c>
      <c r="AX240" s="14" t="s">
        <v>84</v>
      </c>
      <c r="AY240" s="255" t="s">
        <v>118</v>
      </c>
    </row>
    <row r="241" s="14" customFormat="1">
      <c r="A241" s="14"/>
      <c r="B241" s="245"/>
      <c r="C241" s="246"/>
      <c r="D241" s="236" t="s">
        <v>126</v>
      </c>
      <c r="E241" s="246"/>
      <c r="F241" s="248" t="s">
        <v>412</v>
      </c>
      <c r="G241" s="246"/>
      <c r="H241" s="249">
        <v>46.200000000000003</v>
      </c>
      <c r="I241" s="250"/>
      <c r="J241" s="246"/>
      <c r="K241" s="246"/>
      <c r="L241" s="251"/>
      <c r="M241" s="252"/>
      <c r="N241" s="253"/>
      <c r="O241" s="253"/>
      <c r="P241" s="253"/>
      <c r="Q241" s="253"/>
      <c r="R241" s="253"/>
      <c r="S241" s="253"/>
      <c r="T241" s="254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5" t="s">
        <v>126</v>
      </c>
      <c r="AU241" s="255" t="s">
        <v>86</v>
      </c>
      <c r="AV241" s="14" t="s">
        <v>86</v>
      </c>
      <c r="AW241" s="14" t="s">
        <v>4</v>
      </c>
      <c r="AX241" s="14" t="s">
        <v>84</v>
      </c>
      <c r="AY241" s="255" t="s">
        <v>118</v>
      </c>
    </row>
    <row r="242" s="2" customFormat="1" ht="78" customHeight="1">
      <c r="A242" s="39"/>
      <c r="B242" s="40"/>
      <c r="C242" s="220" t="s">
        <v>413</v>
      </c>
      <c r="D242" s="220" t="s">
        <v>120</v>
      </c>
      <c r="E242" s="221" t="s">
        <v>414</v>
      </c>
      <c r="F242" s="222" t="s">
        <v>415</v>
      </c>
      <c r="G242" s="223" t="s">
        <v>186</v>
      </c>
      <c r="H242" s="224">
        <v>425</v>
      </c>
      <c r="I242" s="225"/>
      <c r="J242" s="226">
        <f>ROUND(I242*H242,2)</f>
        <v>0</v>
      </c>
      <c r="K242" s="227"/>
      <c r="L242" s="45"/>
      <c r="M242" s="228" t="s">
        <v>1</v>
      </c>
      <c r="N242" s="229" t="s">
        <v>41</v>
      </c>
      <c r="O242" s="92"/>
      <c r="P242" s="230">
        <f>O242*H242</f>
        <v>0</v>
      </c>
      <c r="Q242" s="230">
        <v>0.090620000000000006</v>
      </c>
      <c r="R242" s="230">
        <f>Q242*H242</f>
        <v>38.513500000000001</v>
      </c>
      <c r="S242" s="230">
        <v>0</v>
      </c>
      <c r="T242" s="231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2" t="s">
        <v>124</v>
      </c>
      <c r="AT242" s="232" t="s">
        <v>120</v>
      </c>
      <c r="AU242" s="232" t="s">
        <v>86</v>
      </c>
      <c r="AY242" s="18" t="s">
        <v>118</v>
      </c>
      <c r="BE242" s="233">
        <f>IF(N242="základní",J242,0)</f>
        <v>0</v>
      </c>
      <c r="BF242" s="233">
        <f>IF(N242="snížená",J242,0)</f>
        <v>0</v>
      </c>
      <c r="BG242" s="233">
        <f>IF(N242="zákl. přenesená",J242,0)</f>
        <v>0</v>
      </c>
      <c r="BH242" s="233">
        <f>IF(N242="sníž. přenesená",J242,0)</f>
        <v>0</v>
      </c>
      <c r="BI242" s="233">
        <f>IF(N242="nulová",J242,0)</f>
        <v>0</v>
      </c>
      <c r="BJ242" s="18" t="s">
        <v>84</v>
      </c>
      <c r="BK242" s="233">
        <f>ROUND(I242*H242,2)</f>
        <v>0</v>
      </c>
      <c r="BL242" s="18" t="s">
        <v>124</v>
      </c>
      <c r="BM242" s="232" t="s">
        <v>416</v>
      </c>
    </row>
    <row r="243" s="14" customFormat="1">
      <c r="A243" s="14"/>
      <c r="B243" s="245"/>
      <c r="C243" s="246"/>
      <c r="D243" s="236" t="s">
        <v>126</v>
      </c>
      <c r="E243" s="247" t="s">
        <v>1</v>
      </c>
      <c r="F243" s="248" t="s">
        <v>376</v>
      </c>
      <c r="G243" s="246"/>
      <c r="H243" s="249">
        <v>425</v>
      </c>
      <c r="I243" s="250"/>
      <c r="J243" s="246"/>
      <c r="K243" s="246"/>
      <c r="L243" s="251"/>
      <c r="M243" s="252"/>
      <c r="N243" s="253"/>
      <c r="O243" s="253"/>
      <c r="P243" s="253"/>
      <c r="Q243" s="253"/>
      <c r="R243" s="253"/>
      <c r="S243" s="253"/>
      <c r="T243" s="25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5" t="s">
        <v>126</v>
      </c>
      <c r="AU243" s="255" t="s">
        <v>86</v>
      </c>
      <c r="AV243" s="14" t="s">
        <v>86</v>
      </c>
      <c r="AW243" s="14" t="s">
        <v>32</v>
      </c>
      <c r="AX243" s="14" t="s">
        <v>84</v>
      </c>
      <c r="AY243" s="255" t="s">
        <v>118</v>
      </c>
    </row>
    <row r="244" s="2" customFormat="1" ht="21.75" customHeight="1">
      <c r="A244" s="39"/>
      <c r="B244" s="40"/>
      <c r="C244" s="278" t="s">
        <v>417</v>
      </c>
      <c r="D244" s="278" t="s">
        <v>164</v>
      </c>
      <c r="E244" s="279" t="s">
        <v>418</v>
      </c>
      <c r="F244" s="280" t="s">
        <v>419</v>
      </c>
      <c r="G244" s="281" t="s">
        <v>186</v>
      </c>
      <c r="H244" s="282">
        <v>415.11000000000001</v>
      </c>
      <c r="I244" s="283"/>
      <c r="J244" s="284">
        <f>ROUND(I244*H244,2)</f>
        <v>0</v>
      </c>
      <c r="K244" s="285"/>
      <c r="L244" s="286"/>
      <c r="M244" s="287" t="s">
        <v>1</v>
      </c>
      <c r="N244" s="288" t="s">
        <v>41</v>
      </c>
      <c r="O244" s="92"/>
      <c r="P244" s="230">
        <f>O244*H244</f>
        <v>0</v>
      </c>
      <c r="Q244" s="230">
        <v>0.17599999999999999</v>
      </c>
      <c r="R244" s="230">
        <f>Q244*H244</f>
        <v>73.059359999999998</v>
      </c>
      <c r="S244" s="230">
        <v>0</v>
      </c>
      <c r="T244" s="231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2" t="s">
        <v>168</v>
      </c>
      <c r="AT244" s="232" t="s">
        <v>164</v>
      </c>
      <c r="AU244" s="232" t="s">
        <v>86</v>
      </c>
      <c r="AY244" s="18" t="s">
        <v>118</v>
      </c>
      <c r="BE244" s="233">
        <f>IF(N244="základní",J244,0)</f>
        <v>0</v>
      </c>
      <c r="BF244" s="233">
        <f>IF(N244="snížená",J244,0)</f>
        <v>0</v>
      </c>
      <c r="BG244" s="233">
        <f>IF(N244="zákl. přenesená",J244,0)</f>
        <v>0</v>
      </c>
      <c r="BH244" s="233">
        <f>IF(N244="sníž. přenesená",J244,0)</f>
        <v>0</v>
      </c>
      <c r="BI244" s="233">
        <f>IF(N244="nulová",J244,0)</f>
        <v>0</v>
      </c>
      <c r="BJ244" s="18" t="s">
        <v>84</v>
      </c>
      <c r="BK244" s="233">
        <f>ROUND(I244*H244,2)</f>
        <v>0</v>
      </c>
      <c r="BL244" s="18" t="s">
        <v>124</v>
      </c>
      <c r="BM244" s="232" t="s">
        <v>420</v>
      </c>
    </row>
    <row r="245" s="14" customFormat="1">
      <c r="A245" s="14"/>
      <c r="B245" s="245"/>
      <c r="C245" s="246"/>
      <c r="D245" s="236" t="s">
        <v>126</v>
      </c>
      <c r="E245" s="247" t="s">
        <v>1</v>
      </c>
      <c r="F245" s="248" t="s">
        <v>421</v>
      </c>
      <c r="G245" s="246"/>
      <c r="H245" s="249">
        <v>411</v>
      </c>
      <c r="I245" s="250"/>
      <c r="J245" s="246"/>
      <c r="K245" s="246"/>
      <c r="L245" s="251"/>
      <c r="M245" s="252"/>
      <c r="N245" s="253"/>
      <c r="O245" s="253"/>
      <c r="P245" s="253"/>
      <c r="Q245" s="253"/>
      <c r="R245" s="253"/>
      <c r="S245" s="253"/>
      <c r="T245" s="25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5" t="s">
        <v>126</v>
      </c>
      <c r="AU245" s="255" t="s">
        <v>86</v>
      </c>
      <c r="AV245" s="14" t="s">
        <v>86</v>
      </c>
      <c r="AW245" s="14" t="s">
        <v>32</v>
      </c>
      <c r="AX245" s="14" t="s">
        <v>84</v>
      </c>
      <c r="AY245" s="255" t="s">
        <v>118</v>
      </c>
    </row>
    <row r="246" s="14" customFormat="1">
      <c r="A246" s="14"/>
      <c r="B246" s="245"/>
      <c r="C246" s="246"/>
      <c r="D246" s="236" t="s">
        <v>126</v>
      </c>
      <c r="E246" s="246"/>
      <c r="F246" s="248" t="s">
        <v>422</v>
      </c>
      <c r="G246" s="246"/>
      <c r="H246" s="249">
        <v>415.11000000000001</v>
      </c>
      <c r="I246" s="250"/>
      <c r="J246" s="246"/>
      <c r="K246" s="246"/>
      <c r="L246" s="251"/>
      <c r="M246" s="252"/>
      <c r="N246" s="253"/>
      <c r="O246" s="253"/>
      <c r="P246" s="253"/>
      <c r="Q246" s="253"/>
      <c r="R246" s="253"/>
      <c r="S246" s="253"/>
      <c r="T246" s="25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5" t="s">
        <v>126</v>
      </c>
      <c r="AU246" s="255" t="s">
        <v>86</v>
      </c>
      <c r="AV246" s="14" t="s">
        <v>86</v>
      </c>
      <c r="AW246" s="14" t="s">
        <v>4</v>
      </c>
      <c r="AX246" s="14" t="s">
        <v>84</v>
      </c>
      <c r="AY246" s="255" t="s">
        <v>118</v>
      </c>
    </row>
    <row r="247" s="2" customFormat="1" ht="24.15" customHeight="1">
      <c r="A247" s="39"/>
      <c r="B247" s="40"/>
      <c r="C247" s="278" t="s">
        <v>423</v>
      </c>
      <c r="D247" s="278" t="s">
        <v>164</v>
      </c>
      <c r="E247" s="279" t="s">
        <v>424</v>
      </c>
      <c r="F247" s="280" t="s">
        <v>425</v>
      </c>
      <c r="G247" s="281" t="s">
        <v>186</v>
      </c>
      <c r="H247" s="282">
        <v>14.42</v>
      </c>
      <c r="I247" s="283"/>
      <c r="J247" s="284">
        <f>ROUND(I247*H247,2)</f>
        <v>0</v>
      </c>
      <c r="K247" s="285"/>
      <c r="L247" s="286"/>
      <c r="M247" s="287" t="s">
        <v>1</v>
      </c>
      <c r="N247" s="288" t="s">
        <v>41</v>
      </c>
      <c r="O247" s="92"/>
      <c r="P247" s="230">
        <f>O247*H247</f>
        <v>0</v>
      </c>
      <c r="Q247" s="230">
        <v>0.17499999999999999</v>
      </c>
      <c r="R247" s="230">
        <f>Q247*H247</f>
        <v>2.5234999999999999</v>
      </c>
      <c r="S247" s="230">
        <v>0</v>
      </c>
      <c r="T247" s="231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32" t="s">
        <v>168</v>
      </c>
      <c r="AT247" s="232" t="s">
        <v>164</v>
      </c>
      <c r="AU247" s="232" t="s">
        <v>86</v>
      </c>
      <c r="AY247" s="18" t="s">
        <v>118</v>
      </c>
      <c r="BE247" s="233">
        <f>IF(N247="základní",J247,0)</f>
        <v>0</v>
      </c>
      <c r="BF247" s="233">
        <f>IF(N247="snížená",J247,0)</f>
        <v>0</v>
      </c>
      <c r="BG247" s="233">
        <f>IF(N247="zákl. přenesená",J247,0)</f>
        <v>0</v>
      </c>
      <c r="BH247" s="233">
        <f>IF(N247="sníž. přenesená",J247,0)</f>
        <v>0</v>
      </c>
      <c r="BI247" s="233">
        <f>IF(N247="nulová",J247,0)</f>
        <v>0</v>
      </c>
      <c r="BJ247" s="18" t="s">
        <v>84</v>
      </c>
      <c r="BK247" s="233">
        <f>ROUND(I247*H247,2)</f>
        <v>0</v>
      </c>
      <c r="BL247" s="18" t="s">
        <v>124</v>
      </c>
      <c r="BM247" s="232" t="s">
        <v>426</v>
      </c>
    </row>
    <row r="248" s="14" customFormat="1">
      <c r="A248" s="14"/>
      <c r="B248" s="245"/>
      <c r="C248" s="246"/>
      <c r="D248" s="236" t="s">
        <v>126</v>
      </c>
      <c r="E248" s="247" t="s">
        <v>1</v>
      </c>
      <c r="F248" s="248" t="s">
        <v>207</v>
      </c>
      <c r="G248" s="246"/>
      <c r="H248" s="249">
        <v>14</v>
      </c>
      <c r="I248" s="250"/>
      <c r="J248" s="246"/>
      <c r="K248" s="246"/>
      <c r="L248" s="251"/>
      <c r="M248" s="252"/>
      <c r="N248" s="253"/>
      <c r="O248" s="253"/>
      <c r="P248" s="253"/>
      <c r="Q248" s="253"/>
      <c r="R248" s="253"/>
      <c r="S248" s="253"/>
      <c r="T248" s="25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5" t="s">
        <v>126</v>
      </c>
      <c r="AU248" s="255" t="s">
        <v>86</v>
      </c>
      <c r="AV248" s="14" t="s">
        <v>86</v>
      </c>
      <c r="AW248" s="14" t="s">
        <v>32</v>
      </c>
      <c r="AX248" s="14" t="s">
        <v>84</v>
      </c>
      <c r="AY248" s="255" t="s">
        <v>118</v>
      </c>
    </row>
    <row r="249" s="14" customFormat="1">
      <c r="A249" s="14"/>
      <c r="B249" s="245"/>
      <c r="C249" s="246"/>
      <c r="D249" s="236" t="s">
        <v>126</v>
      </c>
      <c r="E249" s="246"/>
      <c r="F249" s="248" t="s">
        <v>427</v>
      </c>
      <c r="G249" s="246"/>
      <c r="H249" s="249">
        <v>14.42</v>
      </c>
      <c r="I249" s="250"/>
      <c r="J249" s="246"/>
      <c r="K249" s="246"/>
      <c r="L249" s="251"/>
      <c r="M249" s="252"/>
      <c r="N249" s="253"/>
      <c r="O249" s="253"/>
      <c r="P249" s="253"/>
      <c r="Q249" s="253"/>
      <c r="R249" s="253"/>
      <c r="S249" s="253"/>
      <c r="T249" s="25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5" t="s">
        <v>126</v>
      </c>
      <c r="AU249" s="255" t="s">
        <v>86</v>
      </c>
      <c r="AV249" s="14" t="s">
        <v>86</v>
      </c>
      <c r="AW249" s="14" t="s">
        <v>4</v>
      </c>
      <c r="AX249" s="14" t="s">
        <v>84</v>
      </c>
      <c r="AY249" s="255" t="s">
        <v>118</v>
      </c>
    </row>
    <row r="250" s="2" customFormat="1" ht="78" customHeight="1">
      <c r="A250" s="39"/>
      <c r="B250" s="40"/>
      <c r="C250" s="220" t="s">
        <v>428</v>
      </c>
      <c r="D250" s="220" t="s">
        <v>120</v>
      </c>
      <c r="E250" s="221" t="s">
        <v>429</v>
      </c>
      <c r="F250" s="222" t="s">
        <v>430</v>
      </c>
      <c r="G250" s="223" t="s">
        <v>186</v>
      </c>
      <c r="H250" s="224">
        <v>70</v>
      </c>
      <c r="I250" s="225"/>
      <c r="J250" s="226">
        <f>ROUND(I250*H250,2)</f>
        <v>0</v>
      </c>
      <c r="K250" s="227"/>
      <c r="L250" s="45"/>
      <c r="M250" s="228" t="s">
        <v>1</v>
      </c>
      <c r="N250" s="229" t="s">
        <v>41</v>
      </c>
      <c r="O250" s="92"/>
      <c r="P250" s="230">
        <f>O250*H250</f>
        <v>0</v>
      </c>
      <c r="Q250" s="230">
        <v>0.11162</v>
      </c>
      <c r="R250" s="230">
        <f>Q250*H250</f>
        <v>7.8133999999999997</v>
      </c>
      <c r="S250" s="230">
        <v>0</v>
      </c>
      <c r="T250" s="231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2" t="s">
        <v>124</v>
      </c>
      <c r="AT250" s="232" t="s">
        <v>120</v>
      </c>
      <c r="AU250" s="232" t="s">
        <v>86</v>
      </c>
      <c r="AY250" s="18" t="s">
        <v>118</v>
      </c>
      <c r="BE250" s="233">
        <f>IF(N250="základní",J250,0)</f>
        <v>0</v>
      </c>
      <c r="BF250" s="233">
        <f>IF(N250="snížená",J250,0)</f>
        <v>0</v>
      </c>
      <c r="BG250" s="233">
        <f>IF(N250="zákl. přenesená",J250,0)</f>
        <v>0</v>
      </c>
      <c r="BH250" s="233">
        <f>IF(N250="sníž. přenesená",J250,0)</f>
        <v>0</v>
      </c>
      <c r="BI250" s="233">
        <f>IF(N250="nulová",J250,0)</f>
        <v>0</v>
      </c>
      <c r="BJ250" s="18" t="s">
        <v>84</v>
      </c>
      <c r="BK250" s="233">
        <f>ROUND(I250*H250,2)</f>
        <v>0</v>
      </c>
      <c r="BL250" s="18" t="s">
        <v>124</v>
      </c>
      <c r="BM250" s="232" t="s">
        <v>431</v>
      </c>
    </row>
    <row r="251" s="14" customFormat="1">
      <c r="A251" s="14"/>
      <c r="B251" s="245"/>
      <c r="C251" s="246"/>
      <c r="D251" s="236" t="s">
        <v>126</v>
      </c>
      <c r="E251" s="247" t="s">
        <v>1</v>
      </c>
      <c r="F251" s="248" t="s">
        <v>391</v>
      </c>
      <c r="G251" s="246"/>
      <c r="H251" s="249">
        <v>70</v>
      </c>
      <c r="I251" s="250"/>
      <c r="J251" s="246"/>
      <c r="K251" s="246"/>
      <c r="L251" s="251"/>
      <c r="M251" s="252"/>
      <c r="N251" s="253"/>
      <c r="O251" s="253"/>
      <c r="P251" s="253"/>
      <c r="Q251" s="253"/>
      <c r="R251" s="253"/>
      <c r="S251" s="253"/>
      <c r="T251" s="25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5" t="s">
        <v>126</v>
      </c>
      <c r="AU251" s="255" t="s">
        <v>86</v>
      </c>
      <c r="AV251" s="14" t="s">
        <v>86</v>
      </c>
      <c r="AW251" s="14" t="s">
        <v>32</v>
      </c>
      <c r="AX251" s="14" t="s">
        <v>84</v>
      </c>
      <c r="AY251" s="255" t="s">
        <v>118</v>
      </c>
    </row>
    <row r="252" s="2" customFormat="1" ht="21.75" customHeight="1">
      <c r="A252" s="39"/>
      <c r="B252" s="40"/>
      <c r="C252" s="278" t="s">
        <v>432</v>
      </c>
      <c r="D252" s="278" t="s">
        <v>164</v>
      </c>
      <c r="E252" s="279" t="s">
        <v>418</v>
      </c>
      <c r="F252" s="280" t="s">
        <v>419</v>
      </c>
      <c r="G252" s="281" t="s">
        <v>186</v>
      </c>
      <c r="H252" s="282">
        <v>67.980000000000004</v>
      </c>
      <c r="I252" s="283"/>
      <c r="J252" s="284">
        <f>ROUND(I252*H252,2)</f>
        <v>0</v>
      </c>
      <c r="K252" s="285"/>
      <c r="L252" s="286"/>
      <c r="M252" s="287" t="s">
        <v>1</v>
      </c>
      <c r="N252" s="288" t="s">
        <v>41</v>
      </c>
      <c r="O252" s="92"/>
      <c r="P252" s="230">
        <f>O252*H252</f>
        <v>0</v>
      </c>
      <c r="Q252" s="230">
        <v>0.17599999999999999</v>
      </c>
      <c r="R252" s="230">
        <f>Q252*H252</f>
        <v>11.96448</v>
      </c>
      <c r="S252" s="230">
        <v>0</v>
      </c>
      <c r="T252" s="231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2" t="s">
        <v>168</v>
      </c>
      <c r="AT252" s="232" t="s">
        <v>164</v>
      </c>
      <c r="AU252" s="232" t="s">
        <v>86</v>
      </c>
      <c r="AY252" s="18" t="s">
        <v>118</v>
      </c>
      <c r="BE252" s="233">
        <f>IF(N252="základní",J252,0)</f>
        <v>0</v>
      </c>
      <c r="BF252" s="233">
        <f>IF(N252="snížená",J252,0)</f>
        <v>0</v>
      </c>
      <c r="BG252" s="233">
        <f>IF(N252="zákl. přenesená",J252,0)</f>
        <v>0</v>
      </c>
      <c r="BH252" s="233">
        <f>IF(N252="sníž. přenesená",J252,0)</f>
        <v>0</v>
      </c>
      <c r="BI252" s="233">
        <f>IF(N252="nulová",J252,0)</f>
        <v>0</v>
      </c>
      <c r="BJ252" s="18" t="s">
        <v>84</v>
      </c>
      <c r="BK252" s="233">
        <f>ROUND(I252*H252,2)</f>
        <v>0</v>
      </c>
      <c r="BL252" s="18" t="s">
        <v>124</v>
      </c>
      <c r="BM252" s="232" t="s">
        <v>433</v>
      </c>
    </row>
    <row r="253" s="14" customFormat="1">
      <c r="A253" s="14"/>
      <c r="B253" s="245"/>
      <c r="C253" s="246"/>
      <c r="D253" s="236" t="s">
        <v>126</v>
      </c>
      <c r="E253" s="247" t="s">
        <v>1</v>
      </c>
      <c r="F253" s="248" t="s">
        <v>434</v>
      </c>
      <c r="G253" s="246"/>
      <c r="H253" s="249">
        <v>66</v>
      </c>
      <c r="I253" s="250"/>
      <c r="J253" s="246"/>
      <c r="K253" s="246"/>
      <c r="L253" s="251"/>
      <c r="M253" s="252"/>
      <c r="N253" s="253"/>
      <c r="O253" s="253"/>
      <c r="P253" s="253"/>
      <c r="Q253" s="253"/>
      <c r="R253" s="253"/>
      <c r="S253" s="253"/>
      <c r="T253" s="25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5" t="s">
        <v>126</v>
      </c>
      <c r="AU253" s="255" t="s">
        <v>86</v>
      </c>
      <c r="AV253" s="14" t="s">
        <v>86</v>
      </c>
      <c r="AW253" s="14" t="s">
        <v>32</v>
      </c>
      <c r="AX253" s="14" t="s">
        <v>84</v>
      </c>
      <c r="AY253" s="255" t="s">
        <v>118</v>
      </c>
    </row>
    <row r="254" s="14" customFormat="1">
      <c r="A254" s="14"/>
      <c r="B254" s="245"/>
      <c r="C254" s="246"/>
      <c r="D254" s="236" t="s">
        <v>126</v>
      </c>
      <c r="E254" s="246"/>
      <c r="F254" s="248" t="s">
        <v>435</v>
      </c>
      <c r="G254" s="246"/>
      <c r="H254" s="249">
        <v>67.980000000000004</v>
      </c>
      <c r="I254" s="250"/>
      <c r="J254" s="246"/>
      <c r="K254" s="246"/>
      <c r="L254" s="251"/>
      <c r="M254" s="252"/>
      <c r="N254" s="253"/>
      <c r="O254" s="253"/>
      <c r="P254" s="253"/>
      <c r="Q254" s="253"/>
      <c r="R254" s="253"/>
      <c r="S254" s="253"/>
      <c r="T254" s="25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5" t="s">
        <v>126</v>
      </c>
      <c r="AU254" s="255" t="s">
        <v>86</v>
      </c>
      <c r="AV254" s="14" t="s">
        <v>86</v>
      </c>
      <c r="AW254" s="14" t="s">
        <v>4</v>
      </c>
      <c r="AX254" s="14" t="s">
        <v>84</v>
      </c>
      <c r="AY254" s="255" t="s">
        <v>118</v>
      </c>
    </row>
    <row r="255" s="2" customFormat="1" ht="24.15" customHeight="1">
      <c r="A255" s="39"/>
      <c r="B255" s="40"/>
      <c r="C255" s="278" t="s">
        <v>436</v>
      </c>
      <c r="D255" s="278" t="s">
        <v>164</v>
      </c>
      <c r="E255" s="279" t="s">
        <v>424</v>
      </c>
      <c r="F255" s="280" t="s">
        <v>425</v>
      </c>
      <c r="G255" s="281" t="s">
        <v>186</v>
      </c>
      <c r="H255" s="282">
        <v>4.1200000000000001</v>
      </c>
      <c r="I255" s="283"/>
      <c r="J255" s="284">
        <f>ROUND(I255*H255,2)</f>
        <v>0</v>
      </c>
      <c r="K255" s="285"/>
      <c r="L255" s="286"/>
      <c r="M255" s="287" t="s">
        <v>1</v>
      </c>
      <c r="N255" s="288" t="s">
        <v>41</v>
      </c>
      <c r="O255" s="92"/>
      <c r="P255" s="230">
        <f>O255*H255</f>
        <v>0</v>
      </c>
      <c r="Q255" s="230">
        <v>0.17499999999999999</v>
      </c>
      <c r="R255" s="230">
        <f>Q255*H255</f>
        <v>0.72099999999999997</v>
      </c>
      <c r="S255" s="230">
        <v>0</v>
      </c>
      <c r="T255" s="231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32" t="s">
        <v>168</v>
      </c>
      <c r="AT255" s="232" t="s">
        <v>164</v>
      </c>
      <c r="AU255" s="232" t="s">
        <v>86</v>
      </c>
      <c r="AY255" s="18" t="s">
        <v>118</v>
      </c>
      <c r="BE255" s="233">
        <f>IF(N255="základní",J255,0)</f>
        <v>0</v>
      </c>
      <c r="BF255" s="233">
        <f>IF(N255="snížená",J255,0)</f>
        <v>0</v>
      </c>
      <c r="BG255" s="233">
        <f>IF(N255="zákl. přenesená",J255,0)</f>
        <v>0</v>
      </c>
      <c r="BH255" s="233">
        <f>IF(N255="sníž. přenesená",J255,0)</f>
        <v>0</v>
      </c>
      <c r="BI255" s="233">
        <f>IF(N255="nulová",J255,0)</f>
        <v>0</v>
      </c>
      <c r="BJ255" s="18" t="s">
        <v>84</v>
      </c>
      <c r="BK255" s="233">
        <f>ROUND(I255*H255,2)</f>
        <v>0</v>
      </c>
      <c r="BL255" s="18" t="s">
        <v>124</v>
      </c>
      <c r="BM255" s="232" t="s">
        <v>437</v>
      </c>
    </row>
    <row r="256" s="14" customFormat="1">
      <c r="A256" s="14"/>
      <c r="B256" s="245"/>
      <c r="C256" s="246"/>
      <c r="D256" s="236" t="s">
        <v>126</v>
      </c>
      <c r="E256" s="247" t="s">
        <v>1</v>
      </c>
      <c r="F256" s="248" t="s">
        <v>124</v>
      </c>
      <c r="G256" s="246"/>
      <c r="H256" s="249">
        <v>4</v>
      </c>
      <c r="I256" s="250"/>
      <c r="J256" s="246"/>
      <c r="K256" s="246"/>
      <c r="L256" s="251"/>
      <c r="M256" s="252"/>
      <c r="N256" s="253"/>
      <c r="O256" s="253"/>
      <c r="P256" s="253"/>
      <c r="Q256" s="253"/>
      <c r="R256" s="253"/>
      <c r="S256" s="253"/>
      <c r="T256" s="254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5" t="s">
        <v>126</v>
      </c>
      <c r="AU256" s="255" t="s">
        <v>86</v>
      </c>
      <c r="AV256" s="14" t="s">
        <v>86</v>
      </c>
      <c r="AW256" s="14" t="s">
        <v>32</v>
      </c>
      <c r="AX256" s="14" t="s">
        <v>84</v>
      </c>
      <c r="AY256" s="255" t="s">
        <v>118</v>
      </c>
    </row>
    <row r="257" s="14" customFormat="1">
      <c r="A257" s="14"/>
      <c r="B257" s="245"/>
      <c r="C257" s="246"/>
      <c r="D257" s="236" t="s">
        <v>126</v>
      </c>
      <c r="E257" s="246"/>
      <c r="F257" s="248" t="s">
        <v>438</v>
      </c>
      <c r="G257" s="246"/>
      <c r="H257" s="249">
        <v>4.1200000000000001</v>
      </c>
      <c r="I257" s="250"/>
      <c r="J257" s="246"/>
      <c r="K257" s="246"/>
      <c r="L257" s="251"/>
      <c r="M257" s="252"/>
      <c r="N257" s="253"/>
      <c r="O257" s="253"/>
      <c r="P257" s="253"/>
      <c r="Q257" s="253"/>
      <c r="R257" s="253"/>
      <c r="S257" s="253"/>
      <c r="T257" s="25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5" t="s">
        <v>126</v>
      </c>
      <c r="AU257" s="255" t="s">
        <v>86</v>
      </c>
      <c r="AV257" s="14" t="s">
        <v>86</v>
      </c>
      <c r="AW257" s="14" t="s">
        <v>4</v>
      </c>
      <c r="AX257" s="14" t="s">
        <v>84</v>
      </c>
      <c r="AY257" s="255" t="s">
        <v>118</v>
      </c>
    </row>
    <row r="258" s="2" customFormat="1" ht="66.75" customHeight="1">
      <c r="A258" s="39"/>
      <c r="B258" s="40"/>
      <c r="C258" s="220" t="s">
        <v>439</v>
      </c>
      <c r="D258" s="220" t="s">
        <v>120</v>
      </c>
      <c r="E258" s="221" t="s">
        <v>440</v>
      </c>
      <c r="F258" s="222" t="s">
        <v>441</v>
      </c>
      <c r="G258" s="223" t="s">
        <v>186</v>
      </c>
      <c r="H258" s="224">
        <v>235</v>
      </c>
      <c r="I258" s="225"/>
      <c r="J258" s="226">
        <f>ROUND(I258*H258,2)</f>
        <v>0</v>
      </c>
      <c r="K258" s="227"/>
      <c r="L258" s="45"/>
      <c r="M258" s="228" t="s">
        <v>1</v>
      </c>
      <c r="N258" s="229" t="s">
        <v>41</v>
      </c>
      <c r="O258" s="92"/>
      <c r="P258" s="230">
        <f>O258*H258</f>
        <v>0</v>
      </c>
      <c r="Q258" s="230">
        <v>0.098000000000000004</v>
      </c>
      <c r="R258" s="230">
        <f>Q258*H258</f>
        <v>23.030000000000001</v>
      </c>
      <c r="S258" s="230">
        <v>0</v>
      </c>
      <c r="T258" s="231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2" t="s">
        <v>124</v>
      </c>
      <c r="AT258" s="232" t="s">
        <v>120</v>
      </c>
      <c r="AU258" s="232" t="s">
        <v>86</v>
      </c>
      <c r="AY258" s="18" t="s">
        <v>118</v>
      </c>
      <c r="BE258" s="233">
        <f>IF(N258="základní",J258,0)</f>
        <v>0</v>
      </c>
      <c r="BF258" s="233">
        <f>IF(N258="snížená",J258,0)</f>
        <v>0</v>
      </c>
      <c r="BG258" s="233">
        <f>IF(N258="zákl. přenesená",J258,0)</f>
        <v>0</v>
      </c>
      <c r="BH258" s="233">
        <f>IF(N258="sníž. přenesená",J258,0)</f>
        <v>0</v>
      </c>
      <c r="BI258" s="233">
        <f>IF(N258="nulová",J258,0)</f>
        <v>0</v>
      </c>
      <c r="BJ258" s="18" t="s">
        <v>84</v>
      </c>
      <c r="BK258" s="233">
        <f>ROUND(I258*H258,2)</f>
        <v>0</v>
      </c>
      <c r="BL258" s="18" t="s">
        <v>124</v>
      </c>
      <c r="BM258" s="232" t="s">
        <v>442</v>
      </c>
    </row>
    <row r="259" s="14" customFormat="1">
      <c r="A259" s="14"/>
      <c r="B259" s="245"/>
      <c r="C259" s="246"/>
      <c r="D259" s="236" t="s">
        <v>126</v>
      </c>
      <c r="E259" s="247" t="s">
        <v>1</v>
      </c>
      <c r="F259" s="248" t="s">
        <v>362</v>
      </c>
      <c r="G259" s="246"/>
      <c r="H259" s="249">
        <v>235</v>
      </c>
      <c r="I259" s="250"/>
      <c r="J259" s="246"/>
      <c r="K259" s="246"/>
      <c r="L259" s="251"/>
      <c r="M259" s="252"/>
      <c r="N259" s="253"/>
      <c r="O259" s="253"/>
      <c r="P259" s="253"/>
      <c r="Q259" s="253"/>
      <c r="R259" s="253"/>
      <c r="S259" s="253"/>
      <c r="T259" s="25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5" t="s">
        <v>126</v>
      </c>
      <c r="AU259" s="255" t="s">
        <v>86</v>
      </c>
      <c r="AV259" s="14" t="s">
        <v>86</v>
      </c>
      <c r="AW259" s="14" t="s">
        <v>32</v>
      </c>
      <c r="AX259" s="14" t="s">
        <v>84</v>
      </c>
      <c r="AY259" s="255" t="s">
        <v>118</v>
      </c>
    </row>
    <row r="260" s="2" customFormat="1" ht="24.15" customHeight="1">
      <c r="A260" s="39"/>
      <c r="B260" s="40"/>
      <c r="C260" s="278" t="s">
        <v>443</v>
      </c>
      <c r="D260" s="278" t="s">
        <v>164</v>
      </c>
      <c r="E260" s="279" t="s">
        <v>444</v>
      </c>
      <c r="F260" s="280" t="s">
        <v>445</v>
      </c>
      <c r="G260" s="281" t="s">
        <v>186</v>
      </c>
      <c r="H260" s="282">
        <v>234.19200000000001</v>
      </c>
      <c r="I260" s="283"/>
      <c r="J260" s="284">
        <f>ROUND(I260*H260,2)</f>
        <v>0</v>
      </c>
      <c r="K260" s="285"/>
      <c r="L260" s="286"/>
      <c r="M260" s="287" t="s">
        <v>1</v>
      </c>
      <c r="N260" s="288" t="s">
        <v>41</v>
      </c>
      <c r="O260" s="92"/>
      <c r="P260" s="230">
        <f>O260*H260</f>
        <v>0</v>
      </c>
      <c r="Q260" s="230">
        <v>0.14499999999999999</v>
      </c>
      <c r="R260" s="230">
        <f>Q260*H260</f>
        <v>33.957839999999997</v>
      </c>
      <c r="S260" s="230">
        <v>0</v>
      </c>
      <c r="T260" s="231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2" t="s">
        <v>168</v>
      </c>
      <c r="AT260" s="232" t="s">
        <v>164</v>
      </c>
      <c r="AU260" s="232" t="s">
        <v>86</v>
      </c>
      <c r="AY260" s="18" t="s">
        <v>118</v>
      </c>
      <c r="BE260" s="233">
        <f>IF(N260="základní",J260,0)</f>
        <v>0</v>
      </c>
      <c r="BF260" s="233">
        <f>IF(N260="snížená",J260,0)</f>
        <v>0</v>
      </c>
      <c r="BG260" s="233">
        <f>IF(N260="zákl. přenesená",J260,0)</f>
        <v>0</v>
      </c>
      <c r="BH260" s="233">
        <f>IF(N260="sníž. přenesená",J260,0)</f>
        <v>0</v>
      </c>
      <c r="BI260" s="233">
        <f>IF(N260="nulová",J260,0)</f>
        <v>0</v>
      </c>
      <c r="BJ260" s="18" t="s">
        <v>84</v>
      </c>
      <c r="BK260" s="233">
        <f>ROUND(I260*H260,2)</f>
        <v>0</v>
      </c>
      <c r="BL260" s="18" t="s">
        <v>124</v>
      </c>
      <c r="BM260" s="232" t="s">
        <v>446</v>
      </c>
    </row>
    <row r="261" s="14" customFormat="1">
      <c r="A261" s="14"/>
      <c r="B261" s="245"/>
      <c r="C261" s="246"/>
      <c r="D261" s="236" t="s">
        <v>126</v>
      </c>
      <c r="E261" s="247" t="s">
        <v>1</v>
      </c>
      <c r="F261" s="248" t="s">
        <v>447</v>
      </c>
      <c r="G261" s="246"/>
      <c r="H261" s="249">
        <v>229.59999999999999</v>
      </c>
      <c r="I261" s="250"/>
      <c r="J261" s="246"/>
      <c r="K261" s="246"/>
      <c r="L261" s="251"/>
      <c r="M261" s="252"/>
      <c r="N261" s="253"/>
      <c r="O261" s="253"/>
      <c r="P261" s="253"/>
      <c r="Q261" s="253"/>
      <c r="R261" s="253"/>
      <c r="S261" s="253"/>
      <c r="T261" s="25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5" t="s">
        <v>126</v>
      </c>
      <c r="AU261" s="255" t="s">
        <v>86</v>
      </c>
      <c r="AV261" s="14" t="s">
        <v>86</v>
      </c>
      <c r="AW261" s="14" t="s">
        <v>32</v>
      </c>
      <c r="AX261" s="14" t="s">
        <v>84</v>
      </c>
      <c r="AY261" s="255" t="s">
        <v>118</v>
      </c>
    </row>
    <row r="262" s="14" customFormat="1">
      <c r="A262" s="14"/>
      <c r="B262" s="245"/>
      <c r="C262" s="246"/>
      <c r="D262" s="236" t="s">
        <v>126</v>
      </c>
      <c r="E262" s="246"/>
      <c r="F262" s="248" t="s">
        <v>448</v>
      </c>
      <c r="G262" s="246"/>
      <c r="H262" s="249">
        <v>234.19200000000001</v>
      </c>
      <c r="I262" s="250"/>
      <c r="J262" s="246"/>
      <c r="K262" s="246"/>
      <c r="L262" s="251"/>
      <c r="M262" s="252"/>
      <c r="N262" s="253"/>
      <c r="O262" s="253"/>
      <c r="P262" s="253"/>
      <c r="Q262" s="253"/>
      <c r="R262" s="253"/>
      <c r="S262" s="253"/>
      <c r="T262" s="25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5" t="s">
        <v>126</v>
      </c>
      <c r="AU262" s="255" t="s">
        <v>86</v>
      </c>
      <c r="AV262" s="14" t="s">
        <v>86</v>
      </c>
      <c r="AW262" s="14" t="s">
        <v>4</v>
      </c>
      <c r="AX262" s="14" t="s">
        <v>84</v>
      </c>
      <c r="AY262" s="255" t="s">
        <v>118</v>
      </c>
    </row>
    <row r="263" s="2" customFormat="1" ht="24.15" customHeight="1">
      <c r="A263" s="39"/>
      <c r="B263" s="40"/>
      <c r="C263" s="278" t="s">
        <v>449</v>
      </c>
      <c r="D263" s="278" t="s">
        <v>164</v>
      </c>
      <c r="E263" s="279" t="s">
        <v>450</v>
      </c>
      <c r="F263" s="280" t="s">
        <v>451</v>
      </c>
      <c r="G263" s="281" t="s">
        <v>186</v>
      </c>
      <c r="H263" s="282">
        <v>5.508</v>
      </c>
      <c r="I263" s="283"/>
      <c r="J263" s="284">
        <f>ROUND(I263*H263,2)</f>
        <v>0</v>
      </c>
      <c r="K263" s="285"/>
      <c r="L263" s="286"/>
      <c r="M263" s="287" t="s">
        <v>1</v>
      </c>
      <c r="N263" s="288" t="s">
        <v>41</v>
      </c>
      <c r="O263" s="92"/>
      <c r="P263" s="230">
        <f>O263*H263</f>
        <v>0</v>
      </c>
      <c r="Q263" s="230">
        <v>0.14499999999999999</v>
      </c>
      <c r="R263" s="230">
        <f>Q263*H263</f>
        <v>0.79865999999999993</v>
      </c>
      <c r="S263" s="230">
        <v>0</v>
      </c>
      <c r="T263" s="231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2" t="s">
        <v>168</v>
      </c>
      <c r="AT263" s="232" t="s">
        <v>164</v>
      </c>
      <c r="AU263" s="232" t="s">
        <v>86</v>
      </c>
      <c r="AY263" s="18" t="s">
        <v>118</v>
      </c>
      <c r="BE263" s="233">
        <f>IF(N263="základní",J263,0)</f>
        <v>0</v>
      </c>
      <c r="BF263" s="233">
        <f>IF(N263="snížená",J263,0)</f>
        <v>0</v>
      </c>
      <c r="BG263" s="233">
        <f>IF(N263="zákl. přenesená",J263,0)</f>
        <v>0</v>
      </c>
      <c r="BH263" s="233">
        <f>IF(N263="sníž. přenesená",J263,0)</f>
        <v>0</v>
      </c>
      <c r="BI263" s="233">
        <f>IF(N263="nulová",J263,0)</f>
        <v>0</v>
      </c>
      <c r="BJ263" s="18" t="s">
        <v>84</v>
      </c>
      <c r="BK263" s="233">
        <f>ROUND(I263*H263,2)</f>
        <v>0</v>
      </c>
      <c r="BL263" s="18" t="s">
        <v>124</v>
      </c>
      <c r="BM263" s="232" t="s">
        <v>452</v>
      </c>
    </row>
    <row r="264" s="14" customFormat="1">
      <c r="A264" s="14"/>
      <c r="B264" s="245"/>
      <c r="C264" s="246"/>
      <c r="D264" s="236" t="s">
        <v>126</v>
      </c>
      <c r="E264" s="247" t="s">
        <v>1</v>
      </c>
      <c r="F264" s="248" t="s">
        <v>453</v>
      </c>
      <c r="G264" s="246"/>
      <c r="H264" s="249">
        <v>5.4000000000000004</v>
      </c>
      <c r="I264" s="250"/>
      <c r="J264" s="246"/>
      <c r="K264" s="246"/>
      <c r="L264" s="251"/>
      <c r="M264" s="252"/>
      <c r="N264" s="253"/>
      <c r="O264" s="253"/>
      <c r="P264" s="253"/>
      <c r="Q264" s="253"/>
      <c r="R264" s="253"/>
      <c r="S264" s="253"/>
      <c r="T264" s="25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5" t="s">
        <v>126</v>
      </c>
      <c r="AU264" s="255" t="s">
        <v>86</v>
      </c>
      <c r="AV264" s="14" t="s">
        <v>86</v>
      </c>
      <c r="AW264" s="14" t="s">
        <v>32</v>
      </c>
      <c r="AX264" s="14" t="s">
        <v>84</v>
      </c>
      <c r="AY264" s="255" t="s">
        <v>118</v>
      </c>
    </row>
    <row r="265" s="14" customFormat="1">
      <c r="A265" s="14"/>
      <c r="B265" s="245"/>
      <c r="C265" s="246"/>
      <c r="D265" s="236" t="s">
        <v>126</v>
      </c>
      <c r="E265" s="246"/>
      <c r="F265" s="248" t="s">
        <v>454</v>
      </c>
      <c r="G265" s="246"/>
      <c r="H265" s="249">
        <v>5.508</v>
      </c>
      <c r="I265" s="250"/>
      <c r="J265" s="246"/>
      <c r="K265" s="246"/>
      <c r="L265" s="251"/>
      <c r="M265" s="252"/>
      <c r="N265" s="253"/>
      <c r="O265" s="253"/>
      <c r="P265" s="253"/>
      <c r="Q265" s="253"/>
      <c r="R265" s="253"/>
      <c r="S265" s="253"/>
      <c r="T265" s="25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5" t="s">
        <v>126</v>
      </c>
      <c r="AU265" s="255" t="s">
        <v>86</v>
      </c>
      <c r="AV265" s="14" t="s">
        <v>86</v>
      </c>
      <c r="AW265" s="14" t="s">
        <v>4</v>
      </c>
      <c r="AX265" s="14" t="s">
        <v>84</v>
      </c>
      <c r="AY265" s="255" t="s">
        <v>118</v>
      </c>
    </row>
    <row r="266" s="12" customFormat="1" ht="22.8" customHeight="1">
      <c r="A266" s="12"/>
      <c r="B266" s="204"/>
      <c r="C266" s="205"/>
      <c r="D266" s="206" t="s">
        <v>75</v>
      </c>
      <c r="E266" s="218" t="s">
        <v>168</v>
      </c>
      <c r="F266" s="218" t="s">
        <v>455</v>
      </c>
      <c r="G266" s="205"/>
      <c r="H266" s="205"/>
      <c r="I266" s="208"/>
      <c r="J266" s="219">
        <f>BK266</f>
        <v>0</v>
      </c>
      <c r="K266" s="205"/>
      <c r="L266" s="210"/>
      <c r="M266" s="211"/>
      <c r="N266" s="212"/>
      <c r="O266" s="212"/>
      <c r="P266" s="213">
        <f>SUM(P267:P299)</f>
        <v>0</v>
      </c>
      <c r="Q266" s="212"/>
      <c r="R266" s="213">
        <f>SUM(R267:R299)</f>
        <v>10.543742499999999</v>
      </c>
      <c r="S266" s="212"/>
      <c r="T266" s="214">
        <f>SUM(T267:T299)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15" t="s">
        <v>84</v>
      </c>
      <c r="AT266" s="216" t="s">
        <v>75</v>
      </c>
      <c r="AU266" s="216" t="s">
        <v>84</v>
      </c>
      <c r="AY266" s="215" t="s">
        <v>118</v>
      </c>
      <c r="BK266" s="217">
        <f>SUM(BK267:BK299)</f>
        <v>0</v>
      </c>
    </row>
    <row r="267" s="2" customFormat="1" ht="33" customHeight="1">
      <c r="A267" s="39"/>
      <c r="B267" s="40"/>
      <c r="C267" s="220" t="s">
        <v>456</v>
      </c>
      <c r="D267" s="220" t="s">
        <v>120</v>
      </c>
      <c r="E267" s="221" t="s">
        <v>457</v>
      </c>
      <c r="F267" s="222" t="s">
        <v>458</v>
      </c>
      <c r="G267" s="223" t="s">
        <v>459</v>
      </c>
      <c r="H267" s="224">
        <v>50</v>
      </c>
      <c r="I267" s="225"/>
      <c r="J267" s="226">
        <f>ROUND(I267*H267,2)</f>
        <v>0</v>
      </c>
      <c r="K267" s="227"/>
      <c r="L267" s="45"/>
      <c r="M267" s="228" t="s">
        <v>1</v>
      </c>
      <c r="N267" s="229" t="s">
        <v>41</v>
      </c>
      <c r="O267" s="92"/>
      <c r="P267" s="230">
        <f>O267*H267</f>
        <v>0</v>
      </c>
      <c r="Q267" s="230">
        <v>1.0000000000000001E-05</v>
      </c>
      <c r="R267" s="230">
        <f>Q267*H267</f>
        <v>0.00050000000000000001</v>
      </c>
      <c r="S267" s="230">
        <v>0</v>
      </c>
      <c r="T267" s="231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2" t="s">
        <v>124</v>
      </c>
      <c r="AT267" s="232" t="s">
        <v>120</v>
      </c>
      <c r="AU267" s="232" t="s">
        <v>86</v>
      </c>
      <c r="AY267" s="18" t="s">
        <v>118</v>
      </c>
      <c r="BE267" s="233">
        <f>IF(N267="základní",J267,0)</f>
        <v>0</v>
      </c>
      <c r="BF267" s="233">
        <f>IF(N267="snížená",J267,0)</f>
        <v>0</v>
      </c>
      <c r="BG267" s="233">
        <f>IF(N267="zákl. přenesená",J267,0)</f>
        <v>0</v>
      </c>
      <c r="BH267" s="233">
        <f>IF(N267="sníž. přenesená",J267,0)</f>
        <v>0</v>
      </c>
      <c r="BI267" s="233">
        <f>IF(N267="nulová",J267,0)</f>
        <v>0</v>
      </c>
      <c r="BJ267" s="18" t="s">
        <v>84</v>
      </c>
      <c r="BK267" s="233">
        <f>ROUND(I267*H267,2)</f>
        <v>0</v>
      </c>
      <c r="BL267" s="18" t="s">
        <v>124</v>
      </c>
      <c r="BM267" s="232" t="s">
        <v>460</v>
      </c>
    </row>
    <row r="268" s="14" customFormat="1">
      <c r="A268" s="14"/>
      <c r="B268" s="245"/>
      <c r="C268" s="246"/>
      <c r="D268" s="236" t="s">
        <v>126</v>
      </c>
      <c r="E268" s="247" t="s">
        <v>1</v>
      </c>
      <c r="F268" s="248" t="s">
        <v>461</v>
      </c>
      <c r="G268" s="246"/>
      <c r="H268" s="249">
        <v>50</v>
      </c>
      <c r="I268" s="250"/>
      <c r="J268" s="246"/>
      <c r="K268" s="246"/>
      <c r="L268" s="251"/>
      <c r="M268" s="252"/>
      <c r="N268" s="253"/>
      <c r="O268" s="253"/>
      <c r="P268" s="253"/>
      <c r="Q268" s="253"/>
      <c r="R268" s="253"/>
      <c r="S268" s="253"/>
      <c r="T268" s="25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5" t="s">
        <v>126</v>
      </c>
      <c r="AU268" s="255" t="s">
        <v>86</v>
      </c>
      <c r="AV268" s="14" t="s">
        <v>86</v>
      </c>
      <c r="AW268" s="14" t="s">
        <v>32</v>
      </c>
      <c r="AX268" s="14" t="s">
        <v>84</v>
      </c>
      <c r="AY268" s="255" t="s">
        <v>118</v>
      </c>
    </row>
    <row r="269" s="2" customFormat="1" ht="24.15" customHeight="1">
      <c r="A269" s="39"/>
      <c r="B269" s="40"/>
      <c r="C269" s="278" t="s">
        <v>462</v>
      </c>
      <c r="D269" s="278" t="s">
        <v>164</v>
      </c>
      <c r="E269" s="279" t="s">
        <v>463</v>
      </c>
      <c r="F269" s="280" t="s">
        <v>464</v>
      </c>
      <c r="G269" s="281" t="s">
        <v>459</v>
      </c>
      <c r="H269" s="282">
        <v>50.75</v>
      </c>
      <c r="I269" s="283"/>
      <c r="J269" s="284">
        <f>ROUND(I269*H269,2)</f>
        <v>0</v>
      </c>
      <c r="K269" s="285"/>
      <c r="L269" s="286"/>
      <c r="M269" s="287" t="s">
        <v>1</v>
      </c>
      <c r="N269" s="288" t="s">
        <v>41</v>
      </c>
      <c r="O269" s="92"/>
      <c r="P269" s="230">
        <f>O269*H269</f>
        <v>0</v>
      </c>
      <c r="Q269" s="230">
        <v>0.00365</v>
      </c>
      <c r="R269" s="230">
        <f>Q269*H269</f>
        <v>0.1852375</v>
      </c>
      <c r="S269" s="230">
        <v>0</v>
      </c>
      <c r="T269" s="231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2" t="s">
        <v>168</v>
      </c>
      <c r="AT269" s="232" t="s">
        <v>164</v>
      </c>
      <c r="AU269" s="232" t="s">
        <v>86</v>
      </c>
      <c r="AY269" s="18" t="s">
        <v>118</v>
      </c>
      <c r="BE269" s="233">
        <f>IF(N269="základní",J269,0)</f>
        <v>0</v>
      </c>
      <c r="BF269" s="233">
        <f>IF(N269="snížená",J269,0)</f>
        <v>0</v>
      </c>
      <c r="BG269" s="233">
        <f>IF(N269="zákl. přenesená",J269,0)</f>
        <v>0</v>
      </c>
      <c r="BH269" s="233">
        <f>IF(N269="sníž. přenesená",J269,0)</f>
        <v>0</v>
      </c>
      <c r="BI269" s="233">
        <f>IF(N269="nulová",J269,0)</f>
        <v>0</v>
      </c>
      <c r="BJ269" s="18" t="s">
        <v>84</v>
      </c>
      <c r="BK269" s="233">
        <f>ROUND(I269*H269,2)</f>
        <v>0</v>
      </c>
      <c r="BL269" s="18" t="s">
        <v>124</v>
      </c>
      <c r="BM269" s="232" t="s">
        <v>465</v>
      </c>
    </row>
    <row r="270" s="14" customFormat="1">
      <c r="A270" s="14"/>
      <c r="B270" s="245"/>
      <c r="C270" s="246"/>
      <c r="D270" s="236" t="s">
        <v>126</v>
      </c>
      <c r="E270" s="247" t="s">
        <v>1</v>
      </c>
      <c r="F270" s="248" t="s">
        <v>461</v>
      </c>
      <c r="G270" s="246"/>
      <c r="H270" s="249">
        <v>50</v>
      </c>
      <c r="I270" s="250"/>
      <c r="J270" s="246"/>
      <c r="K270" s="246"/>
      <c r="L270" s="251"/>
      <c r="M270" s="252"/>
      <c r="N270" s="253"/>
      <c r="O270" s="253"/>
      <c r="P270" s="253"/>
      <c r="Q270" s="253"/>
      <c r="R270" s="253"/>
      <c r="S270" s="253"/>
      <c r="T270" s="25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5" t="s">
        <v>126</v>
      </c>
      <c r="AU270" s="255" t="s">
        <v>86</v>
      </c>
      <c r="AV270" s="14" t="s">
        <v>86</v>
      </c>
      <c r="AW270" s="14" t="s">
        <v>32</v>
      </c>
      <c r="AX270" s="14" t="s">
        <v>84</v>
      </c>
      <c r="AY270" s="255" t="s">
        <v>118</v>
      </c>
    </row>
    <row r="271" s="14" customFormat="1">
      <c r="A271" s="14"/>
      <c r="B271" s="245"/>
      <c r="C271" s="246"/>
      <c r="D271" s="236" t="s">
        <v>126</v>
      </c>
      <c r="E271" s="246"/>
      <c r="F271" s="248" t="s">
        <v>466</v>
      </c>
      <c r="G271" s="246"/>
      <c r="H271" s="249">
        <v>50.75</v>
      </c>
      <c r="I271" s="250"/>
      <c r="J271" s="246"/>
      <c r="K271" s="246"/>
      <c r="L271" s="251"/>
      <c r="M271" s="252"/>
      <c r="N271" s="253"/>
      <c r="O271" s="253"/>
      <c r="P271" s="253"/>
      <c r="Q271" s="253"/>
      <c r="R271" s="253"/>
      <c r="S271" s="253"/>
      <c r="T271" s="25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5" t="s">
        <v>126</v>
      </c>
      <c r="AU271" s="255" t="s">
        <v>86</v>
      </c>
      <c r="AV271" s="14" t="s">
        <v>86</v>
      </c>
      <c r="AW271" s="14" t="s">
        <v>4</v>
      </c>
      <c r="AX271" s="14" t="s">
        <v>84</v>
      </c>
      <c r="AY271" s="255" t="s">
        <v>118</v>
      </c>
    </row>
    <row r="272" s="2" customFormat="1" ht="24.15" customHeight="1">
      <c r="A272" s="39"/>
      <c r="B272" s="40"/>
      <c r="C272" s="220" t="s">
        <v>386</v>
      </c>
      <c r="D272" s="220" t="s">
        <v>120</v>
      </c>
      <c r="E272" s="221" t="s">
        <v>467</v>
      </c>
      <c r="F272" s="222" t="s">
        <v>468</v>
      </c>
      <c r="G272" s="223" t="s">
        <v>347</v>
      </c>
      <c r="H272" s="224">
        <v>10</v>
      </c>
      <c r="I272" s="225"/>
      <c r="J272" s="226">
        <f>ROUND(I272*H272,2)</f>
        <v>0</v>
      </c>
      <c r="K272" s="227"/>
      <c r="L272" s="45"/>
      <c r="M272" s="228" t="s">
        <v>1</v>
      </c>
      <c r="N272" s="229" t="s">
        <v>41</v>
      </c>
      <c r="O272" s="92"/>
      <c r="P272" s="230">
        <f>O272*H272</f>
        <v>0</v>
      </c>
      <c r="Q272" s="230">
        <v>0.12526000000000001</v>
      </c>
      <c r="R272" s="230">
        <f>Q272*H272</f>
        <v>1.2526000000000002</v>
      </c>
      <c r="S272" s="230">
        <v>0</v>
      </c>
      <c r="T272" s="231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2" t="s">
        <v>124</v>
      </c>
      <c r="AT272" s="232" t="s">
        <v>120</v>
      </c>
      <c r="AU272" s="232" t="s">
        <v>86</v>
      </c>
      <c r="AY272" s="18" t="s">
        <v>118</v>
      </c>
      <c r="BE272" s="233">
        <f>IF(N272="základní",J272,0)</f>
        <v>0</v>
      </c>
      <c r="BF272" s="233">
        <f>IF(N272="snížená",J272,0)</f>
        <v>0</v>
      </c>
      <c r="BG272" s="233">
        <f>IF(N272="zákl. přenesená",J272,0)</f>
        <v>0</v>
      </c>
      <c r="BH272" s="233">
        <f>IF(N272="sníž. přenesená",J272,0)</f>
        <v>0</v>
      </c>
      <c r="BI272" s="233">
        <f>IF(N272="nulová",J272,0)</f>
        <v>0</v>
      </c>
      <c r="BJ272" s="18" t="s">
        <v>84</v>
      </c>
      <c r="BK272" s="233">
        <f>ROUND(I272*H272,2)</f>
        <v>0</v>
      </c>
      <c r="BL272" s="18" t="s">
        <v>124</v>
      </c>
      <c r="BM272" s="232" t="s">
        <v>469</v>
      </c>
    </row>
    <row r="273" s="14" customFormat="1">
      <c r="A273" s="14"/>
      <c r="B273" s="245"/>
      <c r="C273" s="246"/>
      <c r="D273" s="236" t="s">
        <v>126</v>
      </c>
      <c r="E273" s="247" t="s">
        <v>1</v>
      </c>
      <c r="F273" s="248" t="s">
        <v>189</v>
      </c>
      <c r="G273" s="246"/>
      <c r="H273" s="249">
        <v>10</v>
      </c>
      <c r="I273" s="250"/>
      <c r="J273" s="246"/>
      <c r="K273" s="246"/>
      <c r="L273" s="251"/>
      <c r="M273" s="252"/>
      <c r="N273" s="253"/>
      <c r="O273" s="253"/>
      <c r="P273" s="253"/>
      <c r="Q273" s="253"/>
      <c r="R273" s="253"/>
      <c r="S273" s="253"/>
      <c r="T273" s="25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5" t="s">
        <v>126</v>
      </c>
      <c r="AU273" s="255" t="s">
        <v>86</v>
      </c>
      <c r="AV273" s="14" t="s">
        <v>86</v>
      </c>
      <c r="AW273" s="14" t="s">
        <v>32</v>
      </c>
      <c r="AX273" s="14" t="s">
        <v>84</v>
      </c>
      <c r="AY273" s="255" t="s">
        <v>118</v>
      </c>
    </row>
    <row r="274" s="2" customFormat="1" ht="21.75" customHeight="1">
      <c r="A274" s="39"/>
      <c r="B274" s="40"/>
      <c r="C274" s="278" t="s">
        <v>470</v>
      </c>
      <c r="D274" s="278" t="s">
        <v>164</v>
      </c>
      <c r="E274" s="279" t="s">
        <v>471</v>
      </c>
      <c r="F274" s="280" t="s">
        <v>472</v>
      </c>
      <c r="G274" s="281" t="s">
        <v>347</v>
      </c>
      <c r="H274" s="282">
        <v>10</v>
      </c>
      <c r="I274" s="283"/>
      <c r="J274" s="284">
        <f>ROUND(I274*H274,2)</f>
        <v>0</v>
      </c>
      <c r="K274" s="285"/>
      <c r="L274" s="286"/>
      <c r="M274" s="287" t="s">
        <v>1</v>
      </c>
      <c r="N274" s="288" t="s">
        <v>41</v>
      </c>
      <c r="O274" s="92"/>
      <c r="P274" s="230">
        <f>O274*H274</f>
        <v>0</v>
      </c>
      <c r="Q274" s="230">
        <v>0.17499999999999999</v>
      </c>
      <c r="R274" s="230">
        <f>Q274*H274</f>
        <v>1.75</v>
      </c>
      <c r="S274" s="230">
        <v>0</v>
      </c>
      <c r="T274" s="231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2" t="s">
        <v>168</v>
      </c>
      <c r="AT274" s="232" t="s">
        <v>164</v>
      </c>
      <c r="AU274" s="232" t="s">
        <v>86</v>
      </c>
      <c r="AY274" s="18" t="s">
        <v>118</v>
      </c>
      <c r="BE274" s="233">
        <f>IF(N274="základní",J274,0)</f>
        <v>0</v>
      </c>
      <c r="BF274" s="233">
        <f>IF(N274="snížená",J274,0)</f>
        <v>0</v>
      </c>
      <c r="BG274" s="233">
        <f>IF(N274="zákl. přenesená",J274,0)</f>
        <v>0</v>
      </c>
      <c r="BH274" s="233">
        <f>IF(N274="sníž. přenesená",J274,0)</f>
        <v>0</v>
      </c>
      <c r="BI274" s="233">
        <f>IF(N274="nulová",J274,0)</f>
        <v>0</v>
      </c>
      <c r="BJ274" s="18" t="s">
        <v>84</v>
      </c>
      <c r="BK274" s="233">
        <f>ROUND(I274*H274,2)</f>
        <v>0</v>
      </c>
      <c r="BL274" s="18" t="s">
        <v>124</v>
      </c>
      <c r="BM274" s="232" t="s">
        <v>473</v>
      </c>
    </row>
    <row r="275" s="14" customFormat="1">
      <c r="A275" s="14"/>
      <c r="B275" s="245"/>
      <c r="C275" s="246"/>
      <c r="D275" s="236" t="s">
        <v>126</v>
      </c>
      <c r="E275" s="247" t="s">
        <v>1</v>
      </c>
      <c r="F275" s="248" t="s">
        <v>189</v>
      </c>
      <c r="G275" s="246"/>
      <c r="H275" s="249">
        <v>10</v>
      </c>
      <c r="I275" s="250"/>
      <c r="J275" s="246"/>
      <c r="K275" s="246"/>
      <c r="L275" s="251"/>
      <c r="M275" s="252"/>
      <c r="N275" s="253"/>
      <c r="O275" s="253"/>
      <c r="P275" s="253"/>
      <c r="Q275" s="253"/>
      <c r="R275" s="253"/>
      <c r="S275" s="253"/>
      <c r="T275" s="25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5" t="s">
        <v>126</v>
      </c>
      <c r="AU275" s="255" t="s">
        <v>86</v>
      </c>
      <c r="AV275" s="14" t="s">
        <v>86</v>
      </c>
      <c r="AW275" s="14" t="s">
        <v>32</v>
      </c>
      <c r="AX275" s="14" t="s">
        <v>84</v>
      </c>
      <c r="AY275" s="255" t="s">
        <v>118</v>
      </c>
    </row>
    <row r="276" s="2" customFormat="1" ht="24.15" customHeight="1">
      <c r="A276" s="39"/>
      <c r="B276" s="40"/>
      <c r="C276" s="220" t="s">
        <v>474</v>
      </c>
      <c r="D276" s="220" t="s">
        <v>120</v>
      </c>
      <c r="E276" s="221" t="s">
        <v>475</v>
      </c>
      <c r="F276" s="222" t="s">
        <v>476</v>
      </c>
      <c r="G276" s="223" t="s">
        <v>347</v>
      </c>
      <c r="H276" s="224">
        <v>10</v>
      </c>
      <c r="I276" s="225"/>
      <c r="J276" s="226">
        <f>ROUND(I276*H276,2)</f>
        <v>0</v>
      </c>
      <c r="K276" s="227"/>
      <c r="L276" s="45"/>
      <c r="M276" s="228" t="s">
        <v>1</v>
      </c>
      <c r="N276" s="229" t="s">
        <v>41</v>
      </c>
      <c r="O276" s="92"/>
      <c r="P276" s="230">
        <f>O276*H276</f>
        <v>0</v>
      </c>
      <c r="Q276" s="230">
        <v>0.030759999999999999</v>
      </c>
      <c r="R276" s="230">
        <f>Q276*H276</f>
        <v>0.30759999999999998</v>
      </c>
      <c r="S276" s="230">
        <v>0</v>
      </c>
      <c r="T276" s="231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2" t="s">
        <v>124</v>
      </c>
      <c r="AT276" s="232" t="s">
        <v>120</v>
      </c>
      <c r="AU276" s="232" t="s">
        <v>86</v>
      </c>
      <c r="AY276" s="18" t="s">
        <v>118</v>
      </c>
      <c r="BE276" s="233">
        <f>IF(N276="základní",J276,0)</f>
        <v>0</v>
      </c>
      <c r="BF276" s="233">
        <f>IF(N276="snížená",J276,0)</f>
        <v>0</v>
      </c>
      <c r="BG276" s="233">
        <f>IF(N276="zákl. přenesená",J276,0)</f>
        <v>0</v>
      </c>
      <c r="BH276" s="233">
        <f>IF(N276="sníž. přenesená",J276,0)</f>
        <v>0</v>
      </c>
      <c r="BI276" s="233">
        <f>IF(N276="nulová",J276,0)</f>
        <v>0</v>
      </c>
      <c r="BJ276" s="18" t="s">
        <v>84</v>
      </c>
      <c r="BK276" s="233">
        <f>ROUND(I276*H276,2)</f>
        <v>0</v>
      </c>
      <c r="BL276" s="18" t="s">
        <v>124</v>
      </c>
      <c r="BM276" s="232" t="s">
        <v>477</v>
      </c>
    </row>
    <row r="277" s="14" customFormat="1">
      <c r="A277" s="14"/>
      <c r="B277" s="245"/>
      <c r="C277" s="246"/>
      <c r="D277" s="236" t="s">
        <v>126</v>
      </c>
      <c r="E277" s="247" t="s">
        <v>1</v>
      </c>
      <c r="F277" s="248" t="s">
        <v>189</v>
      </c>
      <c r="G277" s="246"/>
      <c r="H277" s="249">
        <v>10</v>
      </c>
      <c r="I277" s="250"/>
      <c r="J277" s="246"/>
      <c r="K277" s="246"/>
      <c r="L277" s="251"/>
      <c r="M277" s="252"/>
      <c r="N277" s="253"/>
      <c r="O277" s="253"/>
      <c r="P277" s="253"/>
      <c r="Q277" s="253"/>
      <c r="R277" s="253"/>
      <c r="S277" s="253"/>
      <c r="T277" s="25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5" t="s">
        <v>126</v>
      </c>
      <c r="AU277" s="255" t="s">
        <v>86</v>
      </c>
      <c r="AV277" s="14" t="s">
        <v>86</v>
      </c>
      <c r="AW277" s="14" t="s">
        <v>32</v>
      </c>
      <c r="AX277" s="14" t="s">
        <v>84</v>
      </c>
      <c r="AY277" s="255" t="s">
        <v>118</v>
      </c>
    </row>
    <row r="278" s="2" customFormat="1" ht="24.15" customHeight="1">
      <c r="A278" s="39"/>
      <c r="B278" s="40"/>
      <c r="C278" s="278" t="s">
        <v>478</v>
      </c>
      <c r="D278" s="278" t="s">
        <v>164</v>
      </c>
      <c r="E278" s="279" t="s">
        <v>479</v>
      </c>
      <c r="F278" s="280" t="s">
        <v>480</v>
      </c>
      <c r="G278" s="281" t="s">
        <v>347</v>
      </c>
      <c r="H278" s="282">
        <v>10</v>
      </c>
      <c r="I278" s="283"/>
      <c r="J278" s="284">
        <f>ROUND(I278*H278,2)</f>
        <v>0</v>
      </c>
      <c r="K278" s="285"/>
      <c r="L278" s="286"/>
      <c r="M278" s="287" t="s">
        <v>1</v>
      </c>
      <c r="N278" s="288" t="s">
        <v>41</v>
      </c>
      <c r="O278" s="92"/>
      <c r="P278" s="230">
        <f>O278*H278</f>
        <v>0</v>
      </c>
      <c r="Q278" s="230">
        <v>0.070000000000000007</v>
      </c>
      <c r="R278" s="230">
        <f>Q278*H278</f>
        <v>0.70000000000000007</v>
      </c>
      <c r="S278" s="230">
        <v>0</v>
      </c>
      <c r="T278" s="231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2" t="s">
        <v>168</v>
      </c>
      <c r="AT278" s="232" t="s">
        <v>164</v>
      </c>
      <c r="AU278" s="232" t="s">
        <v>86</v>
      </c>
      <c r="AY278" s="18" t="s">
        <v>118</v>
      </c>
      <c r="BE278" s="233">
        <f>IF(N278="základní",J278,0)</f>
        <v>0</v>
      </c>
      <c r="BF278" s="233">
        <f>IF(N278="snížená",J278,0)</f>
        <v>0</v>
      </c>
      <c r="BG278" s="233">
        <f>IF(N278="zákl. přenesená",J278,0)</f>
        <v>0</v>
      </c>
      <c r="BH278" s="233">
        <f>IF(N278="sníž. přenesená",J278,0)</f>
        <v>0</v>
      </c>
      <c r="BI278" s="233">
        <f>IF(N278="nulová",J278,0)</f>
        <v>0</v>
      </c>
      <c r="BJ278" s="18" t="s">
        <v>84</v>
      </c>
      <c r="BK278" s="233">
        <f>ROUND(I278*H278,2)</f>
        <v>0</v>
      </c>
      <c r="BL278" s="18" t="s">
        <v>124</v>
      </c>
      <c r="BM278" s="232" t="s">
        <v>481</v>
      </c>
    </row>
    <row r="279" s="14" customFormat="1">
      <c r="A279" s="14"/>
      <c r="B279" s="245"/>
      <c r="C279" s="246"/>
      <c r="D279" s="236" t="s">
        <v>126</v>
      </c>
      <c r="E279" s="247" t="s">
        <v>1</v>
      </c>
      <c r="F279" s="248" t="s">
        <v>189</v>
      </c>
      <c r="G279" s="246"/>
      <c r="H279" s="249">
        <v>10</v>
      </c>
      <c r="I279" s="250"/>
      <c r="J279" s="246"/>
      <c r="K279" s="246"/>
      <c r="L279" s="251"/>
      <c r="M279" s="252"/>
      <c r="N279" s="253"/>
      <c r="O279" s="253"/>
      <c r="P279" s="253"/>
      <c r="Q279" s="253"/>
      <c r="R279" s="253"/>
      <c r="S279" s="253"/>
      <c r="T279" s="25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5" t="s">
        <v>126</v>
      </c>
      <c r="AU279" s="255" t="s">
        <v>86</v>
      </c>
      <c r="AV279" s="14" t="s">
        <v>86</v>
      </c>
      <c r="AW279" s="14" t="s">
        <v>32</v>
      </c>
      <c r="AX279" s="14" t="s">
        <v>84</v>
      </c>
      <c r="AY279" s="255" t="s">
        <v>118</v>
      </c>
    </row>
    <row r="280" s="2" customFormat="1" ht="24.15" customHeight="1">
      <c r="A280" s="39"/>
      <c r="B280" s="40"/>
      <c r="C280" s="220" t="s">
        <v>482</v>
      </c>
      <c r="D280" s="220" t="s">
        <v>120</v>
      </c>
      <c r="E280" s="221" t="s">
        <v>483</v>
      </c>
      <c r="F280" s="222" t="s">
        <v>484</v>
      </c>
      <c r="G280" s="223" t="s">
        <v>347</v>
      </c>
      <c r="H280" s="224">
        <v>10</v>
      </c>
      <c r="I280" s="225"/>
      <c r="J280" s="226">
        <f>ROUND(I280*H280,2)</f>
        <v>0</v>
      </c>
      <c r="K280" s="227"/>
      <c r="L280" s="45"/>
      <c r="M280" s="228" t="s">
        <v>1</v>
      </c>
      <c r="N280" s="229" t="s">
        <v>41</v>
      </c>
      <c r="O280" s="92"/>
      <c r="P280" s="230">
        <f>O280*H280</f>
        <v>0</v>
      </c>
      <c r="Q280" s="230">
        <v>0.030759999999999999</v>
      </c>
      <c r="R280" s="230">
        <f>Q280*H280</f>
        <v>0.30759999999999998</v>
      </c>
      <c r="S280" s="230">
        <v>0</v>
      </c>
      <c r="T280" s="231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2" t="s">
        <v>124</v>
      </c>
      <c r="AT280" s="232" t="s">
        <v>120</v>
      </c>
      <c r="AU280" s="232" t="s">
        <v>86</v>
      </c>
      <c r="AY280" s="18" t="s">
        <v>118</v>
      </c>
      <c r="BE280" s="233">
        <f>IF(N280="základní",J280,0)</f>
        <v>0</v>
      </c>
      <c r="BF280" s="233">
        <f>IF(N280="snížená",J280,0)</f>
        <v>0</v>
      </c>
      <c r="BG280" s="233">
        <f>IF(N280="zákl. přenesená",J280,0)</f>
        <v>0</v>
      </c>
      <c r="BH280" s="233">
        <f>IF(N280="sníž. přenesená",J280,0)</f>
        <v>0</v>
      </c>
      <c r="BI280" s="233">
        <f>IF(N280="nulová",J280,0)</f>
        <v>0</v>
      </c>
      <c r="BJ280" s="18" t="s">
        <v>84</v>
      </c>
      <c r="BK280" s="233">
        <f>ROUND(I280*H280,2)</f>
        <v>0</v>
      </c>
      <c r="BL280" s="18" t="s">
        <v>124</v>
      </c>
      <c r="BM280" s="232" t="s">
        <v>485</v>
      </c>
    </row>
    <row r="281" s="14" customFormat="1">
      <c r="A281" s="14"/>
      <c r="B281" s="245"/>
      <c r="C281" s="246"/>
      <c r="D281" s="236" t="s">
        <v>126</v>
      </c>
      <c r="E281" s="247" t="s">
        <v>1</v>
      </c>
      <c r="F281" s="248" t="s">
        <v>189</v>
      </c>
      <c r="G281" s="246"/>
      <c r="H281" s="249">
        <v>10</v>
      </c>
      <c r="I281" s="250"/>
      <c r="J281" s="246"/>
      <c r="K281" s="246"/>
      <c r="L281" s="251"/>
      <c r="M281" s="252"/>
      <c r="N281" s="253"/>
      <c r="O281" s="253"/>
      <c r="P281" s="253"/>
      <c r="Q281" s="253"/>
      <c r="R281" s="253"/>
      <c r="S281" s="253"/>
      <c r="T281" s="25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5" t="s">
        <v>126</v>
      </c>
      <c r="AU281" s="255" t="s">
        <v>86</v>
      </c>
      <c r="AV281" s="14" t="s">
        <v>86</v>
      </c>
      <c r="AW281" s="14" t="s">
        <v>32</v>
      </c>
      <c r="AX281" s="14" t="s">
        <v>84</v>
      </c>
      <c r="AY281" s="255" t="s">
        <v>118</v>
      </c>
    </row>
    <row r="282" s="2" customFormat="1" ht="24.15" customHeight="1">
      <c r="A282" s="39"/>
      <c r="B282" s="40"/>
      <c r="C282" s="278" t="s">
        <v>486</v>
      </c>
      <c r="D282" s="278" t="s">
        <v>164</v>
      </c>
      <c r="E282" s="279" t="s">
        <v>487</v>
      </c>
      <c r="F282" s="280" t="s">
        <v>488</v>
      </c>
      <c r="G282" s="281" t="s">
        <v>347</v>
      </c>
      <c r="H282" s="282">
        <v>10</v>
      </c>
      <c r="I282" s="283"/>
      <c r="J282" s="284">
        <f>ROUND(I282*H282,2)</f>
        <v>0</v>
      </c>
      <c r="K282" s="285"/>
      <c r="L282" s="286"/>
      <c r="M282" s="287" t="s">
        <v>1</v>
      </c>
      <c r="N282" s="288" t="s">
        <v>41</v>
      </c>
      <c r="O282" s="92"/>
      <c r="P282" s="230">
        <f>O282*H282</f>
        <v>0</v>
      </c>
      <c r="Q282" s="230">
        <v>0.075999999999999998</v>
      </c>
      <c r="R282" s="230">
        <f>Q282*H282</f>
        <v>0.76000000000000001</v>
      </c>
      <c r="S282" s="230">
        <v>0</v>
      </c>
      <c r="T282" s="231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2" t="s">
        <v>168</v>
      </c>
      <c r="AT282" s="232" t="s">
        <v>164</v>
      </c>
      <c r="AU282" s="232" t="s">
        <v>86</v>
      </c>
      <c r="AY282" s="18" t="s">
        <v>118</v>
      </c>
      <c r="BE282" s="233">
        <f>IF(N282="základní",J282,0)</f>
        <v>0</v>
      </c>
      <c r="BF282" s="233">
        <f>IF(N282="snížená",J282,0)</f>
        <v>0</v>
      </c>
      <c r="BG282" s="233">
        <f>IF(N282="zákl. přenesená",J282,0)</f>
        <v>0</v>
      </c>
      <c r="BH282" s="233">
        <f>IF(N282="sníž. přenesená",J282,0)</f>
        <v>0</v>
      </c>
      <c r="BI282" s="233">
        <f>IF(N282="nulová",J282,0)</f>
        <v>0</v>
      </c>
      <c r="BJ282" s="18" t="s">
        <v>84</v>
      </c>
      <c r="BK282" s="233">
        <f>ROUND(I282*H282,2)</f>
        <v>0</v>
      </c>
      <c r="BL282" s="18" t="s">
        <v>124</v>
      </c>
      <c r="BM282" s="232" t="s">
        <v>489</v>
      </c>
    </row>
    <row r="283" s="14" customFormat="1">
      <c r="A283" s="14"/>
      <c r="B283" s="245"/>
      <c r="C283" s="246"/>
      <c r="D283" s="236" t="s">
        <v>126</v>
      </c>
      <c r="E283" s="247" t="s">
        <v>1</v>
      </c>
      <c r="F283" s="248" t="s">
        <v>189</v>
      </c>
      <c r="G283" s="246"/>
      <c r="H283" s="249">
        <v>10</v>
      </c>
      <c r="I283" s="250"/>
      <c r="J283" s="246"/>
      <c r="K283" s="246"/>
      <c r="L283" s="251"/>
      <c r="M283" s="252"/>
      <c r="N283" s="253"/>
      <c r="O283" s="253"/>
      <c r="P283" s="253"/>
      <c r="Q283" s="253"/>
      <c r="R283" s="253"/>
      <c r="S283" s="253"/>
      <c r="T283" s="25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5" t="s">
        <v>126</v>
      </c>
      <c r="AU283" s="255" t="s">
        <v>86</v>
      </c>
      <c r="AV283" s="14" t="s">
        <v>86</v>
      </c>
      <c r="AW283" s="14" t="s">
        <v>32</v>
      </c>
      <c r="AX283" s="14" t="s">
        <v>84</v>
      </c>
      <c r="AY283" s="255" t="s">
        <v>118</v>
      </c>
    </row>
    <row r="284" s="2" customFormat="1" ht="24.15" customHeight="1">
      <c r="A284" s="39"/>
      <c r="B284" s="40"/>
      <c r="C284" s="220" t="s">
        <v>461</v>
      </c>
      <c r="D284" s="220" t="s">
        <v>120</v>
      </c>
      <c r="E284" s="221" t="s">
        <v>490</v>
      </c>
      <c r="F284" s="222" t="s">
        <v>491</v>
      </c>
      <c r="G284" s="223" t="s">
        <v>347</v>
      </c>
      <c r="H284" s="224">
        <v>10</v>
      </c>
      <c r="I284" s="225"/>
      <c r="J284" s="226">
        <f>ROUND(I284*H284,2)</f>
        <v>0</v>
      </c>
      <c r="K284" s="227"/>
      <c r="L284" s="45"/>
      <c r="M284" s="228" t="s">
        <v>1</v>
      </c>
      <c r="N284" s="229" t="s">
        <v>41</v>
      </c>
      <c r="O284" s="92"/>
      <c r="P284" s="230">
        <f>O284*H284</f>
        <v>0</v>
      </c>
      <c r="Q284" s="230">
        <v>0.030759999999999999</v>
      </c>
      <c r="R284" s="230">
        <f>Q284*H284</f>
        <v>0.30759999999999998</v>
      </c>
      <c r="S284" s="230">
        <v>0</v>
      </c>
      <c r="T284" s="231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2" t="s">
        <v>124</v>
      </c>
      <c r="AT284" s="232" t="s">
        <v>120</v>
      </c>
      <c r="AU284" s="232" t="s">
        <v>86</v>
      </c>
      <c r="AY284" s="18" t="s">
        <v>118</v>
      </c>
      <c r="BE284" s="233">
        <f>IF(N284="základní",J284,0)</f>
        <v>0</v>
      </c>
      <c r="BF284" s="233">
        <f>IF(N284="snížená",J284,0)</f>
        <v>0</v>
      </c>
      <c r="BG284" s="233">
        <f>IF(N284="zákl. přenesená",J284,0)</f>
        <v>0</v>
      </c>
      <c r="BH284" s="233">
        <f>IF(N284="sníž. přenesená",J284,0)</f>
        <v>0</v>
      </c>
      <c r="BI284" s="233">
        <f>IF(N284="nulová",J284,0)</f>
        <v>0</v>
      </c>
      <c r="BJ284" s="18" t="s">
        <v>84</v>
      </c>
      <c r="BK284" s="233">
        <f>ROUND(I284*H284,2)</f>
        <v>0</v>
      </c>
      <c r="BL284" s="18" t="s">
        <v>124</v>
      </c>
      <c r="BM284" s="232" t="s">
        <v>492</v>
      </c>
    </row>
    <row r="285" s="14" customFormat="1">
      <c r="A285" s="14"/>
      <c r="B285" s="245"/>
      <c r="C285" s="246"/>
      <c r="D285" s="236" t="s">
        <v>126</v>
      </c>
      <c r="E285" s="247" t="s">
        <v>1</v>
      </c>
      <c r="F285" s="248" t="s">
        <v>189</v>
      </c>
      <c r="G285" s="246"/>
      <c r="H285" s="249">
        <v>10</v>
      </c>
      <c r="I285" s="250"/>
      <c r="J285" s="246"/>
      <c r="K285" s="246"/>
      <c r="L285" s="251"/>
      <c r="M285" s="252"/>
      <c r="N285" s="253"/>
      <c r="O285" s="253"/>
      <c r="P285" s="253"/>
      <c r="Q285" s="253"/>
      <c r="R285" s="253"/>
      <c r="S285" s="253"/>
      <c r="T285" s="25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5" t="s">
        <v>126</v>
      </c>
      <c r="AU285" s="255" t="s">
        <v>86</v>
      </c>
      <c r="AV285" s="14" t="s">
        <v>86</v>
      </c>
      <c r="AW285" s="14" t="s">
        <v>32</v>
      </c>
      <c r="AX285" s="14" t="s">
        <v>84</v>
      </c>
      <c r="AY285" s="255" t="s">
        <v>118</v>
      </c>
    </row>
    <row r="286" s="2" customFormat="1" ht="33" customHeight="1">
      <c r="A286" s="39"/>
      <c r="B286" s="40"/>
      <c r="C286" s="278" t="s">
        <v>493</v>
      </c>
      <c r="D286" s="278" t="s">
        <v>164</v>
      </c>
      <c r="E286" s="279" t="s">
        <v>494</v>
      </c>
      <c r="F286" s="280" t="s">
        <v>495</v>
      </c>
      <c r="G286" s="281" t="s">
        <v>347</v>
      </c>
      <c r="H286" s="282">
        <v>10</v>
      </c>
      <c r="I286" s="283"/>
      <c r="J286" s="284">
        <f>ROUND(I286*H286,2)</f>
        <v>0</v>
      </c>
      <c r="K286" s="285"/>
      <c r="L286" s="286"/>
      <c r="M286" s="287" t="s">
        <v>1</v>
      </c>
      <c r="N286" s="288" t="s">
        <v>41</v>
      </c>
      <c r="O286" s="92"/>
      <c r="P286" s="230">
        <f>O286*H286</f>
        <v>0</v>
      </c>
      <c r="Q286" s="230">
        <v>0.17000000000000001</v>
      </c>
      <c r="R286" s="230">
        <f>Q286*H286</f>
        <v>1.7000000000000002</v>
      </c>
      <c r="S286" s="230">
        <v>0</v>
      </c>
      <c r="T286" s="231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2" t="s">
        <v>168</v>
      </c>
      <c r="AT286" s="232" t="s">
        <v>164</v>
      </c>
      <c r="AU286" s="232" t="s">
        <v>86</v>
      </c>
      <c r="AY286" s="18" t="s">
        <v>118</v>
      </c>
      <c r="BE286" s="233">
        <f>IF(N286="základní",J286,0)</f>
        <v>0</v>
      </c>
      <c r="BF286" s="233">
        <f>IF(N286="snížená",J286,0)</f>
        <v>0</v>
      </c>
      <c r="BG286" s="233">
        <f>IF(N286="zákl. přenesená",J286,0)</f>
        <v>0</v>
      </c>
      <c r="BH286" s="233">
        <f>IF(N286="sníž. přenesená",J286,0)</f>
        <v>0</v>
      </c>
      <c r="BI286" s="233">
        <f>IF(N286="nulová",J286,0)</f>
        <v>0</v>
      </c>
      <c r="BJ286" s="18" t="s">
        <v>84</v>
      </c>
      <c r="BK286" s="233">
        <f>ROUND(I286*H286,2)</f>
        <v>0</v>
      </c>
      <c r="BL286" s="18" t="s">
        <v>124</v>
      </c>
      <c r="BM286" s="232" t="s">
        <v>496</v>
      </c>
    </row>
    <row r="287" s="14" customFormat="1">
      <c r="A287" s="14"/>
      <c r="B287" s="245"/>
      <c r="C287" s="246"/>
      <c r="D287" s="236" t="s">
        <v>126</v>
      </c>
      <c r="E287" s="247" t="s">
        <v>1</v>
      </c>
      <c r="F287" s="248" t="s">
        <v>189</v>
      </c>
      <c r="G287" s="246"/>
      <c r="H287" s="249">
        <v>10</v>
      </c>
      <c r="I287" s="250"/>
      <c r="J287" s="246"/>
      <c r="K287" s="246"/>
      <c r="L287" s="251"/>
      <c r="M287" s="252"/>
      <c r="N287" s="253"/>
      <c r="O287" s="253"/>
      <c r="P287" s="253"/>
      <c r="Q287" s="253"/>
      <c r="R287" s="253"/>
      <c r="S287" s="253"/>
      <c r="T287" s="25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5" t="s">
        <v>126</v>
      </c>
      <c r="AU287" s="255" t="s">
        <v>86</v>
      </c>
      <c r="AV287" s="14" t="s">
        <v>86</v>
      </c>
      <c r="AW287" s="14" t="s">
        <v>32</v>
      </c>
      <c r="AX287" s="14" t="s">
        <v>84</v>
      </c>
      <c r="AY287" s="255" t="s">
        <v>118</v>
      </c>
    </row>
    <row r="288" s="2" customFormat="1" ht="24.15" customHeight="1">
      <c r="A288" s="39"/>
      <c r="B288" s="40"/>
      <c r="C288" s="220" t="s">
        <v>497</v>
      </c>
      <c r="D288" s="220" t="s">
        <v>120</v>
      </c>
      <c r="E288" s="221" t="s">
        <v>498</v>
      </c>
      <c r="F288" s="222" t="s">
        <v>499</v>
      </c>
      <c r="G288" s="223" t="s">
        <v>347</v>
      </c>
      <c r="H288" s="224">
        <v>10</v>
      </c>
      <c r="I288" s="225"/>
      <c r="J288" s="226">
        <f>ROUND(I288*H288,2)</f>
        <v>0</v>
      </c>
      <c r="K288" s="227"/>
      <c r="L288" s="45"/>
      <c r="M288" s="228" t="s">
        <v>1</v>
      </c>
      <c r="N288" s="229" t="s">
        <v>41</v>
      </c>
      <c r="O288" s="92"/>
      <c r="P288" s="230">
        <f>O288*H288</f>
        <v>0</v>
      </c>
      <c r="Q288" s="230">
        <v>0.21734000000000001</v>
      </c>
      <c r="R288" s="230">
        <f>Q288*H288</f>
        <v>2.1734</v>
      </c>
      <c r="S288" s="230">
        <v>0</v>
      </c>
      <c r="T288" s="231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2" t="s">
        <v>124</v>
      </c>
      <c r="AT288" s="232" t="s">
        <v>120</v>
      </c>
      <c r="AU288" s="232" t="s">
        <v>86</v>
      </c>
      <c r="AY288" s="18" t="s">
        <v>118</v>
      </c>
      <c r="BE288" s="233">
        <f>IF(N288="základní",J288,0)</f>
        <v>0</v>
      </c>
      <c r="BF288" s="233">
        <f>IF(N288="snížená",J288,0)</f>
        <v>0</v>
      </c>
      <c r="BG288" s="233">
        <f>IF(N288="zákl. přenesená",J288,0)</f>
        <v>0</v>
      </c>
      <c r="BH288" s="233">
        <f>IF(N288="sníž. přenesená",J288,0)</f>
        <v>0</v>
      </c>
      <c r="BI288" s="233">
        <f>IF(N288="nulová",J288,0)</f>
        <v>0</v>
      </c>
      <c r="BJ288" s="18" t="s">
        <v>84</v>
      </c>
      <c r="BK288" s="233">
        <f>ROUND(I288*H288,2)</f>
        <v>0</v>
      </c>
      <c r="BL288" s="18" t="s">
        <v>124</v>
      </c>
      <c r="BM288" s="232" t="s">
        <v>500</v>
      </c>
    </row>
    <row r="289" s="14" customFormat="1">
      <c r="A289" s="14"/>
      <c r="B289" s="245"/>
      <c r="C289" s="246"/>
      <c r="D289" s="236" t="s">
        <v>126</v>
      </c>
      <c r="E289" s="247" t="s">
        <v>1</v>
      </c>
      <c r="F289" s="248" t="s">
        <v>189</v>
      </c>
      <c r="G289" s="246"/>
      <c r="H289" s="249">
        <v>10</v>
      </c>
      <c r="I289" s="250"/>
      <c r="J289" s="246"/>
      <c r="K289" s="246"/>
      <c r="L289" s="251"/>
      <c r="M289" s="252"/>
      <c r="N289" s="253"/>
      <c r="O289" s="253"/>
      <c r="P289" s="253"/>
      <c r="Q289" s="253"/>
      <c r="R289" s="253"/>
      <c r="S289" s="253"/>
      <c r="T289" s="25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5" t="s">
        <v>126</v>
      </c>
      <c r="AU289" s="255" t="s">
        <v>86</v>
      </c>
      <c r="AV289" s="14" t="s">
        <v>86</v>
      </c>
      <c r="AW289" s="14" t="s">
        <v>32</v>
      </c>
      <c r="AX289" s="14" t="s">
        <v>84</v>
      </c>
      <c r="AY289" s="255" t="s">
        <v>118</v>
      </c>
    </row>
    <row r="290" s="2" customFormat="1" ht="16.5" customHeight="1">
      <c r="A290" s="39"/>
      <c r="B290" s="40"/>
      <c r="C290" s="278" t="s">
        <v>501</v>
      </c>
      <c r="D290" s="278" t="s">
        <v>164</v>
      </c>
      <c r="E290" s="279" t="s">
        <v>502</v>
      </c>
      <c r="F290" s="280" t="s">
        <v>503</v>
      </c>
      <c r="G290" s="281" t="s">
        <v>347</v>
      </c>
      <c r="H290" s="282">
        <v>10</v>
      </c>
      <c r="I290" s="283"/>
      <c r="J290" s="284">
        <f>ROUND(I290*H290,2)</f>
        <v>0</v>
      </c>
      <c r="K290" s="285"/>
      <c r="L290" s="286"/>
      <c r="M290" s="287" t="s">
        <v>1</v>
      </c>
      <c r="N290" s="288" t="s">
        <v>41</v>
      </c>
      <c r="O290" s="92"/>
      <c r="P290" s="230">
        <f>O290*H290</f>
        <v>0</v>
      </c>
      <c r="Q290" s="230">
        <v>0.052400000000000002</v>
      </c>
      <c r="R290" s="230">
        <f>Q290*H290</f>
        <v>0.52400000000000002</v>
      </c>
      <c r="S290" s="230">
        <v>0</v>
      </c>
      <c r="T290" s="231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2" t="s">
        <v>168</v>
      </c>
      <c r="AT290" s="232" t="s">
        <v>164</v>
      </c>
      <c r="AU290" s="232" t="s">
        <v>86</v>
      </c>
      <c r="AY290" s="18" t="s">
        <v>118</v>
      </c>
      <c r="BE290" s="233">
        <f>IF(N290="základní",J290,0)</f>
        <v>0</v>
      </c>
      <c r="BF290" s="233">
        <f>IF(N290="snížená",J290,0)</f>
        <v>0</v>
      </c>
      <c r="BG290" s="233">
        <f>IF(N290="zákl. přenesená",J290,0)</f>
        <v>0</v>
      </c>
      <c r="BH290" s="233">
        <f>IF(N290="sníž. přenesená",J290,0)</f>
        <v>0</v>
      </c>
      <c r="BI290" s="233">
        <f>IF(N290="nulová",J290,0)</f>
        <v>0</v>
      </c>
      <c r="BJ290" s="18" t="s">
        <v>84</v>
      </c>
      <c r="BK290" s="233">
        <f>ROUND(I290*H290,2)</f>
        <v>0</v>
      </c>
      <c r="BL290" s="18" t="s">
        <v>124</v>
      </c>
      <c r="BM290" s="232" t="s">
        <v>504</v>
      </c>
    </row>
    <row r="291" s="14" customFormat="1">
      <c r="A291" s="14"/>
      <c r="B291" s="245"/>
      <c r="C291" s="246"/>
      <c r="D291" s="236" t="s">
        <v>126</v>
      </c>
      <c r="E291" s="247" t="s">
        <v>1</v>
      </c>
      <c r="F291" s="248" t="s">
        <v>189</v>
      </c>
      <c r="G291" s="246"/>
      <c r="H291" s="249">
        <v>10</v>
      </c>
      <c r="I291" s="250"/>
      <c r="J291" s="246"/>
      <c r="K291" s="246"/>
      <c r="L291" s="251"/>
      <c r="M291" s="252"/>
      <c r="N291" s="253"/>
      <c r="O291" s="253"/>
      <c r="P291" s="253"/>
      <c r="Q291" s="253"/>
      <c r="R291" s="253"/>
      <c r="S291" s="253"/>
      <c r="T291" s="254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5" t="s">
        <v>126</v>
      </c>
      <c r="AU291" s="255" t="s">
        <v>86</v>
      </c>
      <c r="AV291" s="14" t="s">
        <v>86</v>
      </c>
      <c r="AW291" s="14" t="s">
        <v>32</v>
      </c>
      <c r="AX291" s="14" t="s">
        <v>84</v>
      </c>
      <c r="AY291" s="255" t="s">
        <v>118</v>
      </c>
    </row>
    <row r="292" s="2" customFormat="1" ht="16.5" customHeight="1">
      <c r="A292" s="39"/>
      <c r="B292" s="40"/>
      <c r="C292" s="278" t="s">
        <v>505</v>
      </c>
      <c r="D292" s="278" t="s">
        <v>164</v>
      </c>
      <c r="E292" s="279" t="s">
        <v>506</v>
      </c>
      <c r="F292" s="280" t="s">
        <v>507</v>
      </c>
      <c r="G292" s="281" t="s">
        <v>347</v>
      </c>
      <c r="H292" s="282">
        <v>10</v>
      </c>
      <c r="I292" s="283"/>
      <c r="J292" s="284">
        <f>ROUND(I292*H292,2)</f>
        <v>0</v>
      </c>
      <c r="K292" s="285"/>
      <c r="L292" s="286"/>
      <c r="M292" s="287" t="s">
        <v>1</v>
      </c>
      <c r="N292" s="288" t="s">
        <v>41</v>
      </c>
      <c r="O292" s="92"/>
      <c r="P292" s="230">
        <f>O292*H292</f>
        <v>0</v>
      </c>
      <c r="Q292" s="230">
        <v>0.0071999999999999998</v>
      </c>
      <c r="R292" s="230">
        <f>Q292*H292</f>
        <v>0.071999999999999995</v>
      </c>
      <c r="S292" s="230">
        <v>0</v>
      </c>
      <c r="T292" s="231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2" t="s">
        <v>168</v>
      </c>
      <c r="AT292" s="232" t="s">
        <v>164</v>
      </c>
      <c r="AU292" s="232" t="s">
        <v>86</v>
      </c>
      <c r="AY292" s="18" t="s">
        <v>118</v>
      </c>
      <c r="BE292" s="233">
        <f>IF(N292="základní",J292,0)</f>
        <v>0</v>
      </c>
      <c r="BF292" s="233">
        <f>IF(N292="snížená",J292,0)</f>
        <v>0</v>
      </c>
      <c r="BG292" s="233">
        <f>IF(N292="zákl. přenesená",J292,0)</f>
        <v>0</v>
      </c>
      <c r="BH292" s="233">
        <f>IF(N292="sníž. přenesená",J292,0)</f>
        <v>0</v>
      </c>
      <c r="BI292" s="233">
        <f>IF(N292="nulová",J292,0)</f>
        <v>0</v>
      </c>
      <c r="BJ292" s="18" t="s">
        <v>84</v>
      </c>
      <c r="BK292" s="233">
        <f>ROUND(I292*H292,2)</f>
        <v>0</v>
      </c>
      <c r="BL292" s="18" t="s">
        <v>124</v>
      </c>
      <c r="BM292" s="232" t="s">
        <v>508</v>
      </c>
    </row>
    <row r="293" s="14" customFormat="1">
      <c r="A293" s="14"/>
      <c r="B293" s="245"/>
      <c r="C293" s="246"/>
      <c r="D293" s="236" t="s">
        <v>126</v>
      </c>
      <c r="E293" s="247" t="s">
        <v>1</v>
      </c>
      <c r="F293" s="248" t="s">
        <v>189</v>
      </c>
      <c r="G293" s="246"/>
      <c r="H293" s="249">
        <v>10</v>
      </c>
      <c r="I293" s="250"/>
      <c r="J293" s="246"/>
      <c r="K293" s="246"/>
      <c r="L293" s="251"/>
      <c r="M293" s="252"/>
      <c r="N293" s="253"/>
      <c r="O293" s="253"/>
      <c r="P293" s="253"/>
      <c r="Q293" s="253"/>
      <c r="R293" s="253"/>
      <c r="S293" s="253"/>
      <c r="T293" s="25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5" t="s">
        <v>126</v>
      </c>
      <c r="AU293" s="255" t="s">
        <v>86</v>
      </c>
      <c r="AV293" s="14" t="s">
        <v>86</v>
      </c>
      <c r="AW293" s="14" t="s">
        <v>32</v>
      </c>
      <c r="AX293" s="14" t="s">
        <v>84</v>
      </c>
      <c r="AY293" s="255" t="s">
        <v>118</v>
      </c>
    </row>
    <row r="294" s="2" customFormat="1" ht="21.75" customHeight="1">
      <c r="A294" s="39"/>
      <c r="B294" s="40"/>
      <c r="C294" s="220" t="s">
        <v>509</v>
      </c>
      <c r="D294" s="220" t="s">
        <v>120</v>
      </c>
      <c r="E294" s="221" t="s">
        <v>510</v>
      </c>
      <c r="F294" s="222" t="s">
        <v>511</v>
      </c>
      <c r="G294" s="223" t="s">
        <v>459</v>
      </c>
      <c r="H294" s="224">
        <v>50</v>
      </c>
      <c r="I294" s="225"/>
      <c r="J294" s="226">
        <f>ROUND(I294*H294,2)</f>
        <v>0</v>
      </c>
      <c r="K294" s="227"/>
      <c r="L294" s="45"/>
      <c r="M294" s="228" t="s">
        <v>1</v>
      </c>
      <c r="N294" s="229" t="s">
        <v>41</v>
      </c>
      <c r="O294" s="92"/>
      <c r="P294" s="230">
        <f>O294*H294</f>
        <v>0</v>
      </c>
      <c r="Q294" s="230">
        <v>0.00012999999999999999</v>
      </c>
      <c r="R294" s="230">
        <f>Q294*H294</f>
        <v>0.0064999999999999997</v>
      </c>
      <c r="S294" s="230">
        <v>0</v>
      </c>
      <c r="T294" s="231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2" t="s">
        <v>124</v>
      </c>
      <c r="AT294" s="232" t="s">
        <v>120</v>
      </c>
      <c r="AU294" s="232" t="s">
        <v>86</v>
      </c>
      <c r="AY294" s="18" t="s">
        <v>118</v>
      </c>
      <c r="BE294" s="233">
        <f>IF(N294="základní",J294,0)</f>
        <v>0</v>
      </c>
      <c r="BF294" s="233">
        <f>IF(N294="snížená",J294,0)</f>
        <v>0</v>
      </c>
      <c r="BG294" s="233">
        <f>IF(N294="zákl. přenesená",J294,0)</f>
        <v>0</v>
      </c>
      <c r="BH294" s="233">
        <f>IF(N294="sníž. přenesená",J294,0)</f>
        <v>0</v>
      </c>
      <c r="BI294" s="233">
        <f>IF(N294="nulová",J294,0)</f>
        <v>0</v>
      </c>
      <c r="BJ294" s="18" t="s">
        <v>84</v>
      </c>
      <c r="BK294" s="233">
        <f>ROUND(I294*H294,2)</f>
        <v>0</v>
      </c>
      <c r="BL294" s="18" t="s">
        <v>124</v>
      </c>
      <c r="BM294" s="232" t="s">
        <v>512</v>
      </c>
    </row>
    <row r="295" s="14" customFormat="1">
      <c r="A295" s="14"/>
      <c r="B295" s="245"/>
      <c r="C295" s="246"/>
      <c r="D295" s="236" t="s">
        <v>126</v>
      </c>
      <c r="E295" s="247" t="s">
        <v>1</v>
      </c>
      <c r="F295" s="248" t="s">
        <v>461</v>
      </c>
      <c r="G295" s="246"/>
      <c r="H295" s="249">
        <v>50</v>
      </c>
      <c r="I295" s="250"/>
      <c r="J295" s="246"/>
      <c r="K295" s="246"/>
      <c r="L295" s="251"/>
      <c r="M295" s="252"/>
      <c r="N295" s="253"/>
      <c r="O295" s="253"/>
      <c r="P295" s="253"/>
      <c r="Q295" s="253"/>
      <c r="R295" s="253"/>
      <c r="S295" s="253"/>
      <c r="T295" s="25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5" t="s">
        <v>126</v>
      </c>
      <c r="AU295" s="255" t="s">
        <v>86</v>
      </c>
      <c r="AV295" s="14" t="s">
        <v>86</v>
      </c>
      <c r="AW295" s="14" t="s">
        <v>32</v>
      </c>
      <c r="AX295" s="14" t="s">
        <v>84</v>
      </c>
      <c r="AY295" s="255" t="s">
        <v>118</v>
      </c>
    </row>
    <row r="296" s="2" customFormat="1" ht="37.8" customHeight="1">
      <c r="A296" s="39"/>
      <c r="B296" s="40"/>
      <c r="C296" s="220" t="s">
        <v>513</v>
      </c>
      <c r="D296" s="220" t="s">
        <v>120</v>
      </c>
      <c r="E296" s="221" t="s">
        <v>514</v>
      </c>
      <c r="F296" s="222" t="s">
        <v>515</v>
      </c>
      <c r="G296" s="223" t="s">
        <v>459</v>
      </c>
      <c r="H296" s="224">
        <v>3.5</v>
      </c>
      <c r="I296" s="225"/>
      <c r="J296" s="226">
        <f>ROUND(I296*H296,2)</f>
        <v>0</v>
      </c>
      <c r="K296" s="227"/>
      <c r="L296" s="45"/>
      <c r="M296" s="228" t="s">
        <v>1</v>
      </c>
      <c r="N296" s="229" t="s">
        <v>41</v>
      </c>
      <c r="O296" s="92"/>
      <c r="P296" s="230">
        <f>O296*H296</f>
        <v>0</v>
      </c>
      <c r="Q296" s="230">
        <v>0.086190000000000003</v>
      </c>
      <c r="R296" s="230">
        <f>Q296*H296</f>
        <v>0.30166500000000002</v>
      </c>
      <c r="S296" s="230">
        <v>0</v>
      </c>
      <c r="T296" s="231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2" t="s">
        <v>124</v>
      </c>
      <c r="AT296" s="232" t="s">
        <v>120</v>
      </c>
      <c r="AU296" s="232" t="s">
        <v>86</v>
      </c>
      <c r="AY296" s="18" t="s">
        <v>118</v>
      </c>
      <c r="BE296" s="233">
        <f>IF(N296="základní",J296,0)</f>
        <v>0</v>
      </c>
      <c r="BF296" s="233">
        <f>IF(N296="snížená",J296,0)</f>
        <v>0</v>
      </c>
      <c r="BG296" s="233">
        <f>IF(N296="zákl. přenesená",J296,0)</f>
        <v>0</v>
      </c>
      <c r="BH296" s="233">
        <f>IF(N296="sníž. přenesená",J296,0)</f>
        <v>0</v>
      </c>
      <c r="BI296" s="233">
        <f>IF(N296="nulová",J296,0)</f>
        <v>0</v>
      </c>
      <c r="BJ296" s="18" t="s">
        <v>84</v>
      </c>
      <c r="BK296" s="233">
        <f>ROUND(I296*H296,2)</f>
        <v>0</v>
      </c>
      <c r="BL296" s="18" t="s">
        <v>124</v>
      </c>
      <c r="BM296" s="232" t="s">
        <v>516</v>
      </c>
    </row>
    <row r="297" s="14" customFormat="1">
      <c r="A297" s="14"/>
      <c r="B297" s="245"/>
      <c r="C297" s="246"/>
      <c r="D297" s="236" t="s">
        <v>126</v>
      </c>
      <c r="E297" s="247" t="s">
        <v>1</v>
      </c>
      <c r="F297" s="248" t="s">
        <v>517</v>
      </c>
      <c r="G297" s="246"/>
      <c r="H297" s="249">
        <v>3.5</v>
      </c>
      <c r="I297" s="250"/>
      <c r="J297" s="246"/>
      <c r="K297" s="246"/>
      <c r="L297" s="251"/>
      <c r="M297" s="252"/>
      <c r="N297" s="253"/>
      <c r="O297" s="253"/>
      <c r="P297" s="253"/>
      <c r="Q297" s="253"/>
      <c r="R297" s="253"/>
      <c r="S297" s="253"/>
      <c r="T297" s="25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5" t="s">
        <v>126</v>
      </c>
      <c r="AU297" s="255" t="s">
        <v>86</v>
      </c>
      <c r="AV297" s="14" t="s">
        <v>86</v>
      </c>
      <c r="AW297" s="14" t="s">
        <v>32</v>
      </c>
      <c r="AX297" s="14" t="s">
        <v>84</v>
      </c>
      <c r="AY297" s="255" t="s">
        <v>118</v>
      </c>
    </row>
    <row r="298" s="2" customFormat="1" ht="24.15" customHeight="1">
      <c r="A298" s="39"/>
      <c r="B298" s="40"/>
      <c r="C298" s="220" t="s">
        <v>518</v>
      </c>
      <c r="D298" s="220" t="s">
        <v>120</v>
      </c>
      <c r="E298" s="221" t="s">
        <v>519</v>
      </c>
      <c r="F298" s="222" t="s">
        <v>520</v>
      </c>
      <c r="G298" s="223" t="s">
        <v>347</v>
      </c>
      <c r="H298" s="224">
        <v>1</v>
      </c>
      <c r="I298" s="225"/>
      <c r="J298" s="226">
        <f>ROUND(I298*H298,2)</f>
        <v>0</v>
      </c>
      <c r="K298" s="227"/>
      <c r="L298" s="45"/>
      <c r="M298" s="228" t="s">
        <v>1</v>
      </c>
      <c r="N298" s="229" t="s">
        <v>41</v>
      </c>
      <c r="O298" s="92"/>
      <c r="P298" s="230">
        <f>O298*H298</f>
        <v>0</v>
      </c>
      <c r="Q298" s="230">
        <v>0.19503999999999999</v>
      </c>
      <c r="R298" s="230">
        <f>Q298*H298</f>
        <v>0.19503999999999999</v>
      </c>
      <c r="S298" s="230">
        <v>0</v>
      </c>
      <c r="T298" s="231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2" t="s">
        <v>124</v>
      </c>
      <c r="AT298" s="232" t="s">
        <v>120</v>
      </c>
      <c r="AU298" s="232" t="s">
        <v>86</v>
      </c>
      <c r="AY298" s="18" t="s">
        <v>118</v>
      </c>
      <c r="BE298" s="233">
        <f>IF(N298="základní",J298,0)</f>
        <v>0</v>
      </c>
      <c r="BF298" s="233">
        <f>IF(N298="snížená",J298,0)</f>
        <v>0</v>
      </c>
      <c r="BG298" s="233">
        <f>IF(N298="zákl. přenesená",J298,0)</f>
        <v>0</v>
      </c>
      <c r="BH298" s="233">
        <f>IF(N298="sníž. přenesená",J298,0)</f>
        <v>0</v>
      </c>
      <c r="BI298" s="233">
        <f>IF(N298="nulová",J298,0)</f>
        <v>0</v>
      </c>
      <c r="BJ298" s="18" t="s">
        <v>84</v>
      </c>
      <c r="BK298" s="233">
        <f>ROUND(I298*H298,2)</f>
        <v>0</v>
      </c>
      <c r="BL298" s="18" t="s">
        <v>124</v>
      </c>
      <c r="BM298" s="232" t="s">
        <v>521</v>
      </c>
    </row>
    <row r="299" s="14" customFormat="1">
      <c r="A299" s="14"/>
      <c r="B299" s="245"/>
      <c r="C299" s="246"/>
      <c r="D299" s="236" t="s">
        <v>126</v>
      </c>
      <c r="E299" s="247" t="s">
        <v>1</v>
      </c>
      <c r="F299" s="248" t="s">
        <v>84</v>
      </c>
      <c r="G299" s="246"/>
      <c r="H299" s="249">
        <v>1</v>
      </c>
      <c r="I299" s="250"/>
      <c r="J299" s="246"/>
      <c r="K299" s="246"/>
      <c r="L299" s="251"/>
      <c r="M299" s="252"/>
      <c r="N299" s="253"/>
      <c r="O299" s="253"/>
      <c r="P299" s="253"/>
      <c r="Q299" s="253"/>
      <c r="R299" s="253"/>
      <c r="S299" s="253"/>
      <c r="T299" s="254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5" t="s">
        <v>126</v>
      </c>
      <c r="AU299" s="255" t="s">
        <v>86</v>
      </c>
      <c r="AV299" s="14" t="s">
        <v>86</v>
      </c>
      <c r="AW299" s="14" t="s">
        <v>32</v>
      </c>
      <c r="AX299" s="14" t="s">
        <v>84</v>
      </c>
      <c r="AY299" s="255" t="s">
        <v>118</v>
      </c>
    </row>
    <row r="300" s="12" customFormat="1" ht="22.8" customHeight="1">
      <c r="A300" s="12"/>
      <c r="B300" s="204"/>
      <c r="C300" s="205"/>
      <c r="D300" s="206" t="s">
        <v>75</v>
      </c>
      <c r="E300" s="218" t="s">
        <v>183</v>
      </c>
      <c r="F300" s="218" t="s">
        <v>522</v>
      </c>
      <c r="G300" s="205"/>
      <c r="H300" s="205"/>
      <c r="I300" s="208"/>
      <c r="J300" s="219">
        <f>BK300</f>
        <v>0</v>
      </c>
      <c r="K300" s="205"/>
      <c r="L300" s="210"/>
      <c r="M300" s="211"/>
      <c r="N300" s="212"/>
      <c r="O300" s="212"/>
      <c r="P300" s="213">
        <f>SUM(P301:P353)</f>
        <v>0</v>
      </c>
      <c r="Q300" s="212"/>
      <c r="R300" s="213">
        <f>SUM(R301:R353)</f>
        <v>293.94904129999998</v>
      </c>
      <c r="S300" s="212"/>
      <c r="T300" s="214">
        <f>SUM(T301:T353)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15" t="s">
        <v>84</v>
      </c>
      <c r="AT300" s="216" t="s">
        <v>75</v>
      </c>
      <c r="AU300" s="216" t="s">
        <v>84</v>
      </c>
      <c r="AY300" s="215" t="s">
        <v>118</v>
      </c>
      <c r="BK300" s="217">
        <f>SUM(BK301:BK353)</f>
        <v>0</v>
      </c>
    </row>
    <row r="301" s="2" customFormat="1" ht="24.15" customHeight="1">
      <c r="A301" s="39"/>
      <c r="B301" s="40"/>
      <c r="C301" s="220" t="s">
        <v>523</v>
      </c>
      <c r="D301" s="220" t="s">
        <v>120</v>
      </c>
      <c r="E301" s="221" t="s">
        <v>524</v>
      </c>
      <c r="F301" s="222" t="s">
        <v>525</v>
      </c>
      <c r="G301" s="223" t="s">
        <v>347</v>
      </c>
      <c r="H301" s="224">
        <v>1</v>
      </c>
      <c r="I301" s="225"/>
      <c r="J301" s="226">
        <f>ROUND(I301*H301,2)</f>
        <v>0</v>
      </c>
      <c r="K301" s="227"/>
      <c r="L301" s="45"/>
      <c r="M301" s="228" t="s">
        <v>1</v>
      </c>
      <c r="N301" s="229" t="s">
        <v>41</v>
      </c>
      <c r="O301" s="92"/>
      <c r="P301" s="230">
        <f>O301*H301</f>
        <v>0</v>
      </c>
      <c r="Q301" s="230">
        <v>0.00069999999999999999</v>
      </c>
      <c r="R301" s="230">
        <f>Q301*H301</f>
        <v>0.00069999999999999999</v>
      </c>
      <c r="S301" s="230">
        <v>0</v>
      </c>
      <c r="T301" s="231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2" t="s">
        <v>124</v>
      </c>
      <c r="AT301" s="232" t="s">
        <v>120</v>
      </c>
      <c r="AU301" s="232" t="s">
        <v>86</v>
      </c>
      <c r="AY301" s="18" t="s">
        <v>118</v>
      </c>
      <c r="BE301" s="233">
        <f>IF(N301="základní",J301,0)</f>
        <v>0</v>
      </c>
      <c r="BF301" s="233">
        <f>IF(N301="snížená",J301,0)</f>
        <v>0</v>
      </c>
      <c r="BG301" s="233">
        <f>IF(N301="zákl. přenesená",J301,0)</f>
        <v>0</v>
      </c>
      <c r="BH301" s="233">
        <f>IF(N301="sníž. přenesená",J301,0)</f>
        <v>0</v>
      </c>
      <c r="BI301" s="233">
        <f>IF(N301="nulová",J301,0)</f>
        <v>0</v>
      </c>
      <c r="BJ301" s="18" t="s">
        <v>84</v>
      </c>
      <c r="BK301" s="233">
        <f>ROUND(I301*H301,2)</f>
        <v>0</v>
      </c>
      <c r="BL301" s="18" t="s">
        <v>124</v>
      </c>
      <c r="BM301" s="232" t="s">
        <v>526</v>
      </c>
    </row>
    <row r="302" s="14" customFormat="1">
      <c r="A302" s="14"/>
      <c r="B302" s="245"/>
      <c r="C302" s="246"/>
      <c r="D302" s="236" t="s">
        <v>126</v>
      </c>
      <c r="E302" s="247" t="s">
        <v>1</v>
      </c>
      <c r="F302" s="248" t="s">
        <v>84</v>
      </c>
      <c r="G302" s="246"/>
      <c r="H302" s="249">
        <v>1</v>
      </c>
      <c r="I302" s="250"/>
      <c r="J302" s="246"/>
      <c r="K302" s="246"/>
      <c r="L302" s="251"/>
      <c r="M302" s="252"/>
      <c r="N302" s="253"/>
      <c r="O302" s="253"/>
      <c r="P302" s="253"/>
      <c r="Q302" s="253"/>
      <c r="R302" s="253"/>
      <c r="S302" s="253"/>
      <c r="T302" s="254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5" t="s">
        <v>126</v>
      </c>
      <c r="AU302" s="255" t="s">
        <v>86</v>
      </c>
      <c r="AV302" s="14" t="s">
        <v>86</v>
      </c>
      <c r="AW302" s="14" t="s">
        <v>32</v>
      </c>
      <c r="AX302" s="14" t="s">
        <v>84</v>
      </c>
      <c r="AY302" s="255" t="s">
        <v>118</v>
      </c>
    </row>
    <row r="303" s="2" customFormat="1" ht="24.15" customHeight="1">
      <c r="A303" s="39"/>
      <c r="B303" s="40"/>
      <c r="C303" s="278" t="s">
        <v>527</v>
      </c>
      <c r="D303" s="278" t="s">
        <v>164</v>
      </c>
      <c r="E303" s="279" t="s">
        <v>528</v>
      </c>
      <c r="F303" s="280" t="s">
        <v>529</v>
      </c>
      <c r="G303" s="281" t="s">
        <v>347</v>
      </c>
      <c r="H303" s="282">
        <v>1</v>
      </c>
      <c r="I303" s="283"/>
      <c r="J303" s="284">
        <f>ROUND(I303*H303,2)</f>
        <v>0</v>
      </c>
      <c r="K303" s="285"/>
      <c r="L303" s="286"/>
      <c r="M303" s="287" t="s">
        <v>1</v>
      </c>
      <c r="N303" s="288" t="s">
        <v>41</v>
      </c>
      <c r="O303" s="92"/>
      <c r="P303" s="230">
        <f>O303*H303</f>
        <v>0</v>
      </c>
      <c r="Q303" s="230">
        <v>0.0035000000000000001</v>
      </c>
      <c r="R303" s="230">
        <f>Q303*H303</f>
        <v>0.0035000000000000001</v>
      </c>
      <c r="S303" s="230">
        <v>0</v>
      </c>
      <c r="T303" s="231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2" t="s">
        <v>168</v>
      </c>
      <c r="AT303" s="232" t="s">
        <v>164</v>
      </c>
      <c r="AU303" s="232" t="s">
        <v>86</v>
      </c>
      <c r="AY303" s="18" t="s">
        <v>118</v>
      </c>
      <c r="BE303" s="233">
        <f>IF(N303="základní",J303,0)</f>
        <v>0</v>
      </c>
      <c r="BF303" s="233">
        <f>IF(N303="snížená",J303,0)</f>
        <v>0</v>
      </c>
      <c r="BG303" s="233">
        <f>IF(N303="zákl. přenesená",J303,0)</f>
        <v>0</v>
      </c>
      <c r="BH303" s="233">
        <f>IF(N303="sníž. přenesená",J303,0)</f>
        <v>0</v>
      </c>
      <c r="BI303" s="233">
        <f>IF(N303="nulová",J303,0)</f>
        <v>0</v>
      </c>
      <c r="BJ303" s="18" t="s">
        <v>84</v>
      </c>
      <c r="BK303" s="233">
        <f>ROUND(I303*H303,2)</f>
        <v>0</v>
      </c>
      <c r="BL303" s="18" t="s">
        <v>124</v>
      </c>
      <c r="BM303" s="232" t="s">
        <v>530</v>
      </c>
    </row>
    <row r="304" s="13" customFormat="1">
      <c r="A304" s="13"/>
      <c r="B304" s="234"/>
      <c r="C304" s="235"/>
      <c r="D304" s="236" t="s">
        <v>126</v>
      </c>
      <c r="E304" s="237" t="s">
        <v>1</v>
      </c>
      <c r="F304" s="238" t="s">
        <v>531</v>
      </c>
      <c r="G304" s="235"/>
      <c r="H304" s="237" t="s">
        <v>1</v>
      </c>
      <c r="I304" s="239"/>
      <c r="J304" s="235"/>
      <c r="K304" s="235"/>
      <c r="L304" s="240"/>
      <c r="M304" s="241"/>
      <c r="N304" s="242"/>
      <c r="O304" s="242"/>
      <c r="P304" s="242"/>
      <c r="Q304" s="242"/>
      <c r="R304" s="242"/>
      <c r="S304" s="242"/>
      <c r="T304" s="24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4" t="s">
        <v>126</v>
      </c>
      <c r="AU304" s="244" t="s">
        <v>86</v>
      </c>
      <c r="AV304" s="13" t="s">
        <v>84</v>
      </c>
      <c r="AW304" s="13" t="s">
        <v>32</v>
      </c>
      <c r="AX304" s="13" t="s">
        <v>76</v>
      </c>
      <c r="AY304" s="244" t="s">
        <v>118</v>
      </c>
    </row>
    <row r="305" s="14" customFormat="1">
      <c r="A305" s="14"/>
      <c r="B305" s="245"/>
      <c r="C305" s="246"/>
      <c r="D305" s="236" t="s">
        <v>126</v>
      </c>
      <c r="E305" s="247" t="s">
        <v>1</v>
      </c>
      <c r="F305" s="248" t="s">
        <v>84</v>
      </c>
      <c r="G305" s="246"/>
      <c r="H305" s="249">
        <v>1</v>
      </c>
      <c r="I305" s="250"/>
      <c r="J305" s="246"/>
      <c r="K305" s="246"/>
      <c r="L305" s="251"/>
      <c r="M305" s="252"/>
      <c r="N305" s="253"/>
      <c r="O305" s="253"/>
      <c r="P305" s="253"/>
      <c r="Q305" s="253"/>
      <c r="R305" s="253"/>
      <c r="S305" s="253"/>
      <c r="T305" s="25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5" t="s">
        <v>126</v>
      </c>
      <c r="AU305" s="255" t="s">
        <v>86</v>
      </c>
      <c r="AV305" s="14" t="s">
        <v>86</v>
      </c>
      <c r="AW305" s="14" t="s">
        <v>32</v>
      </c>
      <c r="AX305" s="14" t="s">
        <v>84</v>
      </c>
      <c r="AY305" s="255" t="s">
        <v>118</v>
      </c>
    </row>
    <row r="306" s="2" customFormat="1" ht="24.15" customHeight="1">
      <c r="A306" s="39"/>
      <c r="B306" s="40"/>
      <c r="C306" s="220" t="s">
        <v>532</v>
      </c>
      <c r="D306" s="220" t="s">
        <v>120</v>
      </c>
      <c r="E306" s="221" t="s">
        <v>533</v>
      </c>
      <c r="F306" s="222" t="s">
        <v>534</v>
      </c>
      <c r="G306" s="223" t="s">
        <v>347</v>
      </c>
      <c r="H306" s="224">
        <v>2</v>
      </c>
      <c r="I306" s="225"/>
      <c r="J306" s="226">
        <f>ROUND(I306*H306,2)</f>
        <v>0</v>
      </c>
      <c r="K306" s="227"/>
      <c r="L306" s="45"/>
      <c r="M306" s="228" t="s">
        <v>1</v>
      </c>
      <c r="N306" s="229" t="s">
        <v>41</v>
      </c>
      <c r="O306" s="92"/>
      <c r="P306" s="230">
        <f>O306*H306</f>
        <v>0</v>
      </c>
      <c r="Q306" s="230">
        <v>0.0010499999999999999</v>
      </c>
      <c r="R306" s="230">
        <f>Q306*H306</f>
        <v>0.0020999999999999999</v>
      </c>
      <c r="S306" s="230">
        <v>0</v>
      </c>
      <c r="T306" s="231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2" t="s">
        <v>124</v>
      </c>
      <c r="AT306" s="232" t="s">
        <v>120</v>
      </c>
      <c r="AU306" s="232" t="s">
        <v>86</v>
      </c>
      <c r="AY306" s="18" t="s">
        <v>118</v>
      </c>
      <c r="BE306" s="233">
        <f>IF(N306="základní",J306,0)</f>
        <v>0</v>
      </c>
      <c r="BF306" s="233">
        <f>IF(N306="snížená",J306,0)</f>
        <v>0</v>
      </c>
      <c r="BG306" s="233">
        <f>IF(N306="zákl. přenesená",J306,0)</f>
        <v>0</v>
      </c>
      <c r="BH306" s="233">
        <f>IF(N306="sníž. přenesená",J306,0)</f>
        <v>0</v>
      </c>
      <c r="BI306" s="233">
        <f>IF(N306="nulová",J306,0)</f>
        <v>0</v>
      </c>
      <c r="BJ306" s="18" t="s">
        <v>84</v>
      </c>
      <c r="BK306" s="233">
        <f>ROUND(I306*H306,2)</f>
        <v>0</v>
      </c>
      <c r="BL306" s="18" t="s">
        <v>124</v>
      </c>
      <c r="BM306" s="232" t="s">
        <v>535</v>
      </c>
    </row>
    <row r="307" s="14" customFormat="1">
      <c r="A307" s="14"/>
      <c r="B307" s="245"/>
      <c r="C307" s="246"/>
      <c r="D307" s="236" t="s">
        <v>126</v>
      </c>
      <c r="E307" s="247" t="s">
        <v>1</v>
      </c>
      <c r="F307" s="248" t="s">
        <v>86</v>
      </c>
      <c r="G307" s="246"/>
      <c r="H307" s="249">
        <v>2</v>
      </c>
      <c r="I307" s="250"/>
      <c r="J307" s="246"/>
      <c r="K307" s="246"/>
      <c r="L307" s="251"/>
      <c r="M307" s="252"/>
      <c r="N307" s="253"/>
      <c r="O307" s="253"/>
      <c r="P307" s="253"/>
      <c r="Q307" s="253"/>
      <c r="R307" s="253"/>
      <c r="S307" s="253"/>
      <c r="T307" s="25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5" t="s">
        <v>126</v>
      </c>
      <c r="AU307" s="255" t="s">
        <v>86</v>
      </c>
      <c r="AV307" s="14" t="s">
        <v>86</v>
      </c>
      <c r="AW307" s="14" t="s">
        <v>32</v>
      </c>
      <c r="AX307" s="14" t="s">
        <v>84</v>
      </c>
      <c r="AY307" s="255" t="s">
        <v>118</v>
      </c>
    </row>
    <row r="308" s="2" customFormat="1" ht="21.75" customHeight="1">
      <c r="A308" s="39"/>
      <c r="B308" s="40"/>
      <c r="C308" s="278" t="s">
        <v>536</v>
      </c>
      <c r="D308" s="278" t="s">
        <v>164</v>
      </c>
      <c r="E308" s="279" t="s">
        <v>537</v>
      </c>
      <c r="F308" s="280" t="s">
        <v>538</v>
      </c>
      <c r="G308" s="281" t="s">
        <v>347</v>
      </c>
      <c r="H308" s="282">
        <v>2</v>
      </c>
      <c r="I308" s="283"/>
      <c r="J308" s="284">
        <f>ROUND(I308*H308,2)</f>
        <v>0</v>
      </c>
      <c r="K308" s="285"/>
      <c r="L308" s="286"/>
      <c r="M308" s="287" t="s">
        <v>1</v>
      </c>
      <c r="N308" s="288" t="s">
        <v>41</v>
      </c>
      <c r="O308" s="92"/>
      <c r="P308" s="230">
        <f>O308*H308</f>
        <v>0</v>
      </c>
      <c r="Q308" s="230">
        <v>0.015599999999999999</v>
      </c>
      <c r="R308" s="230">
        <f>Q308*H308</f>
        <v>0.031199999999999999</v>
      </c>
      <c r="S308" s="230">
        <v>0</v>
      </c>
      <c r="T308" s="231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2" t="s">
        <v>168</v>
      </c>
      <c r="AT308" s="232" t="s">
        <v>164</v>
      </c>
      <c r="AU308" s="232" t="s">
        <v>86</v>
      </c>
      <c r="AY308" s="18" t="s">
        <v>118</v>
      </c>
      <c r="BE308" s="233">
        <f>IF(N308="základní",J308,0)</f>
        <v>0</v>
      </c>
      <c r="BF308" s="233">
        <f>IF(N308="snížená",J308,0)</f>
        <v>0</v>
      </c>
      <c r="BG308" s="233">
        <f>IF(N308="zákl. přenesená",J308,0)</f>
        <v>0</v>
      </c>
      <c r="BH308" s="233">
        <f>IF(N308="sníž. přenesená",J308,0)</f>
        <v>0</v>
      </c>
      <c r="BI308" s="233">
        <f>IF(N308="nulová",J308,0)</f>
        <v>0</v>
      </c>
      <c r="BJ308" s="18" t="s">
        <v>84</v>
      </c>
      <c r="BK308" s="233">
        <f>ROUND(I308*H308,2)</f>
        <v>0</v>
      </c>
      <c r="BL308" s="18" t="s">
        <v>124</v>
      </c>
      <c r="BM308" s="232" t="s">
        <v>539</v>
      </c>
    </row>
    <row r="309" s="13" customFormat="1">
      <c r="A309" s="13"/>
      <c r="B309" s="234"/>
      <c r="C309" s="235"/>
      <c r="D309" s="236" t="s">
        <v>126</v>
      </c>
      <c r="E309" s="237" t="s">
        <v>1</v>
      </c>
      <c r="F309" s="238" t="s">
        <v>540</v>
      </c>
      <c r="G309" s="235"/>
      <c r="H309" s="237" t="s">
        <v>1</v>
      </c>
      <c r="I309" s="239"/>
      <c r="J309" s="235"/>
      <c r="K309" s="235"/>
      <c r="L309" s="240"/>
      <c r="M309" s="241"/>
      <c r="N309" s="242"/>
      <c r="O309" s="242"/>
      <c r="P309" s="242"/>
      <c r="Q309" s="242"/>
      <c r="R309" s="242"/>
      <c r="S309" s="242"/>
      <c r="T309" s="24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4" t="s">
        <v>126</v>
      </c>
      <c r="AU309" s="244" t="s">
        <v>86</v>
      </c>
      <c r="AV309" s="13" t="s">
        <v>84</v>
      </c>
      <c r="AW309" s="13" t="s">
        <v>32</v>
      </c>
      <c r="AX309" s="13" t="s">
        <v>76</v>
      </c>
      <c r="AY309" s="244" t="s">
        <v>118</v>
      </c>
    </row>
    <row r="310" s="14" customFormat="1">
      <c r="A310" s="14"/>
      <c r="B310" s="245"/>
      <c r="C310" s="246"/>
      <c r="D310" s="236" t="s">
        <v>126</v>
      </c>
      <c r="E310" s="247" t="s">
        <v>1</v>
      </c>
      <c r="F310" s="248" t="s">
        <v>541</v>
      </c>
      <c r="G310" s="246"/>
      <c r="H310" s="249">
        <v>2</v>
      </c>
      <c r="I310" s="250"/>
      <c r="J310" s="246"/>
      <c r="K310" s="246"/>
      <c r="L310" s="251"/>
      <c r="M310" s="252"/>
      <c r="N310" s="253"/>
      <c r="O310" s="253"/>
      <c r="P310" s="253"/>
      <c r="Q310" s="253"/>
      <c r="R310" s="253"/>
      <c r="S310" s="253"/>
      <c r="T310" s="254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5" t="s">
        <v>126</v>
      </c>
      <c r="AU310" s="255" t="s">
        <v>86</v>
      </c>
      <c r="AV310" s="14" t="s">
        <v>86</v>
      </c>
      <c r="AW310" s="14" t="s">
        <v>32</v>
      </c>
      <c r="AX310" s="14" t="s">
        <v>84</v>
      </c>
      <c r="AY310" s="255" t="s">
        <v>118</v>
      </c>
    </row>
    <row r="311" s="2" customFormat="1" ht="24.15" customHeight="1">
      <c r="A311" s="39"/>
      <c r="B311" s="40"/>
      <c r="C311" s="220" t="s">
        <v>542</v>
      </c>
      <c r="D311" s="220" t="s">
        <v>120</v>
      </c>
      <c r="E311" s="221" t="s">
        <v>543</v>
      </c>
      <c r="F311" s="222" t="s">
        <v>544</v>
      </c>
      <c r="G311" s="223" t="s">
        <v>347</v>
      </c>
      <c r="H311" s="224">
        <v>3</v>
      </c>
      <c r="I311" s="225"/>
      <c r="J311" s="226">
        <f>ROUND(I311*H311,2)</f>
        <v>0</v>
      </c>
      <c r="K311" s="227"/>
      <c r="L311" s="45"/>
      <c r="M311" s="228" t="s">
        <v>1</v>
      </c>
      <c r="N311" s="229" t="s">
        <v>41</v>
      </c>
      <c r="O311" s="92"/>
      <c r="P311" s="230">
        <f>O311*H311</f>
        <v>0</v>
      </c>
      <c r="Q311" s="230">
        <v>0.10940999999999999</v>
      </c>
      <c r="R311" s="230">
        <f>Q311*H311</f>
        <v>0.32822999999999997</v>
      </c>
      <c r="S311" s="230">
        <v>0</v>
      </c>
      <c r="T311" s="231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32" t="s">
        <v>124</v>
      </c>
      <c r="AT311" s="232" t="s">
        <v>120</v>
      </c>
      <c r="AU311" s="232" t="s">
        <v>86</v>
      </c>
      <c r="AY311" s="18" t="s">
        <v>118</v>
      </c>
      <c r="BE311" s="233">
        <f>IF(N311="základní",J311,0)</f>
        <v>0</v>
      </c>
      <c r="BF311" s="233">
        <f>IF(N311="snížená",J311,0)</f>
        <v>0</v>
      </c>
      <c r="BG311" s="233">
        <f>IF(N311="zákl. přenesená",J311,0)</f>
        <v>0</v>
      </c>
      <c r="BH311" s="233">
        <f>IF(N311="sníž. přenesená",J311,0)</f>
        <v>0</v>
      </c>
      <c r="BI311" s="233">
        <f>IF(N311="nulová",J311,0)</f>
        <v>0</v>
      </c>
      <c r="BJ311" s="18" t="s">
        <v>84</v>
      </c>
      <c r="BK311" s="233">
        <f>ROUND(I311*H311,2)</f>
        <v>0</v>
      </c>
      <c r="BL311" s="18" t="s">
        <v>124</v>
      </c>
      <c r="BM311" s="232" t="s">
        <v>545</v>
      </c>
    </row>
    <row r="312" s="14" customFormat="1">
      <c r="A312" s="14"/>
      <c r="B312" s="245"/>
      <c r="C312" s="246"/>
      <c r="D312" s="236" t="s">
        <v>126</v>
      </c>
      <c r="E312" s="247" t="s">
        <v>1</v>
      </c>
      <c r="F312" s="248" t="s">
        <v>131</v>
      </c>
      <c r="G312" s="246"/>
      <c r="H312" s="249">
        <v>3</v>
      </c>
      <c r="I312" s="250"/>
      <c r="J312" s="246"/>
      <c r="K312" s="246"/>
      <c r="L312" s="251"/>
      <c r="M312" s="252"/>
      <c r="N312" s="253"/>
      <c r="O312" s="253"/>
      <c r="P312" s="253"/>
      <c r="Q312" s="253"/>
      <c r="R312" s="253"/>
      <c r="S312" s="253"/>
      <c r="T312" s="254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5" t="s">
        <v>126</v>
      </c>
      <c r="AU312" s="255" t="s">
        <v>86</v>
      </c>
      <c r="AV312" s="14" t="s">
        <v>86</v>
      </c>
      <c r="AW312" s="14" t="s">
        <v>32</v>
      </c>
      <c r="AX312" s="14" t="s">
        <v>84</v>
      </c>
      <c r="AY312" s="255" t="s">
        <v>118</v>
      </c>
    </row>
    <row r="313" s="2" customFormat="1" ht="21.75" customHeight="1">
      <c r="A313" s="39"/>
      <c r="B313" s="40"/>
      <c r="C313" s="278" t="s">
        <v>546</v>
      </c>
      <c r="D313" s="278" t="s">
        <v>164</v>
      </c>
      <c r="E313" s="279" t="s">
        <v>547</v>
      </c>
      <c r="F313" s="280" t="s">
        <v>548</v>
      </c>
      <c r="G313" s="281" t="s">
        <v>347</v>
      </c>
      <c r="H313" s="282">
        <v>3</v>
      </c>
      <c r="I313" s="283"/>
      <c r="J313" s="284">
        <f>ROUND(I313*H313,2)</f>
        <v>0</v>
      </c>
      <c r="K313" s="285"/>
      <c r="L313" s="286"/>
      <c r="M313" s="287" t="s">
        <v>1</v>
      </c>
      <c r="N313" s="288" t="s">
        <v>41</v>
      </c>
      <c r="O313" s="92"/>
      <c r="P313" s="230">
        <f>O313*H313</f>
        <v>0</v>
      </c>
      <c r="Q313" s="230">
        <v>0.0061000000000000004</v>
      </c>
      <c r="R313" s="230">
        <f>Q313*H313</f>
        <v>0.0183</v>
      </c>
      <c r="S313" s="230">
        <v>0</v>
      </c>
      <c r="T313" s="231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2" t="s">
        <v>168</v>
      </c>
      <c r="AT313" s="232" t="s">
        <v>164</v>
      </c>
      <c r="AU313" s="232" t="s">
        <v>86</v>
      </c>
      <c r="AY313" s="18" t="s">
        <v>118</v>
      </c>
      <c r="BE313" s="233">
        <f>IF(N313="základní",J313,0)</f>
        <v>0</v>
      </c>
      <c r="BF313" s="233">
        <f>IF(N313="snížená",J313,0)</f>
        <v>0</v>
      </c>
      <c r="BG313" s="233">
        <f>IF(N313="zákl. přenesená",J313,0)</f>
        <v>0</v>
      </c>
      <c r="BH313" s="233">
        <f>IF(N313="sníž. přenesená",J313,0)</f>
        <v>0</v>
      </c>
      <c r="BI313" s="233">
        <f>IF(N313="nulová",J313,0)</f>
        <v>0</v>
      </c>
      <c r="BJ313" s="18" t="s">
        <v>84</v>
      </c>
      <c r="BK313" s="233">
        <f>ROUND(I313*H313,2)</f>
        <v>0</v>
      </c>
      <c r="BL313" s="18" t="s">
        <v>124</v>
      </c>
      <c r="BM313" s="232" t="s">
        <v>549</v>
      </c>
    </row>
    <row r="314" s="14" customFormat="1">
      <c r="A314" s="14"/>
      <c r="B314" s="245"/>
      <c r="C314" s="246"/>
      <c r="D314" s="236" t="s">
        <v>126</v>
      </c>
      <c r="E314" s="247" t="s">
        <v>1</v>
      </c>
      <c r="F314" s="248" t="s">
        <v>131</v>
      </c>
      <c r="G314" s="246"/>
      <c r="H314" s="249">
        <v>3</v>
      </c>
      <c r="I314" s="250"/>
      <c r="J314" s="246"/>
      <c r="K314" s="246"/>
      <c r="L314" s="251"/>
      <c r="M314" s="252"/>
      <c r="N314" s="253"/>
      <c r="O314" s="253"/>
      <c r="P314" s="253"/>
      <c r="Q314" s="253"/>
      <c r="R314" s="253"/>
      <c r="S314" s="253"/>
      <c r="T314" s="25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5" t="s">
        <v>126</v>
      </c>
      <c r="AU314" s="255" t="s">
        <v>86</v>
      </c>
      <c r="AV314" s="14" t="s">
        <v>86</v>
      </c>
      <c r="AW314" s="14" t="s">
        <v>32</v>
      </c>
      <c r="AX314" s="14" t="s">
        <v>84</v>
      </c>
      <c r="AY314" s="255" t="s">
        <v>118</v>
      </c>
    </row>
    <row r="315" s="2" customFormat="1" ht="16.5" customHeight="1">
      <c r="A315" s="39"/>
      <c r="B315" s="40"/>
      <c r="C315" s="278" t="s">
        <v>550</v>
      </c>
      <c r="D315" s="278" t="s">
        <v>164</v>
      </c>
      <c r="E315" s="279" t="s">
        <v>551</v>
      </c>
      <c r="F315" s="280" t="s">
        <v>552</v>
      </c>
      <c r="G315" s="281" t="s">
        <v>347</v>
      </c>
      <c r="H315" s="282">
        <v>3</v>
      </c>
      <c r="I315" s="283"/>
      <c r="J315" s="284">
        <f>ROUND(I315*H315,2)</f>
        <v>0</v>
      </c>
      <c r="K315" s="285"/>
      <c r="L315" s="286"/>
      <c r="M315" s="287" t="s">
        <v>1</v>
      </c>
      <c r="N315" s="288" t="s">
        <v>41</v>
      </c>
      <c r="O315" s="92"/>
      <c r="P315" s="230">
        <f>O315*H315</f>
        <v>0</v>
      </c>
      <c r="Q315" s="230">
        <v>0.0030000000000000001</v>
      </c>
      <c r="R315" s="230">
        <f>Q315*H315</f>
        <v>0.0090000000000000011</v>
      </c>
      <c r="S315" s="230">
        <v>0</v>
      </c>
      <c r="T315" s="231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2" t="s">
        <v>168</v>
      </c>
      <c r="AT315" s="232" t="s">
        <v>164</v>
      </c>
      <c r="AU315" s="232" t="s">
        <v>86</v>
      </c>
      <c r="AY315" s="18" t="s">
        <v>118</v>
      </c>
      <c r="BE315" s="233">
        <f>IF(N315="základní",J315,0)</f>
        <v>0</v>
      </c>
      <c r="BF315" s="233">
        <f>IF(N315="snížená",J315,0)</f>
        <v>0</v>
      </c>
      <c r="BG315" s="233">
        <f>IF(N315="zákl. přenesená",J315,0)</f>
        <v>0</v>
      </c>
      <c r="BH315" s="233">
        <f>IF(N315="sníž. přenesená",J315,0)</f>
        <v>0</v>
      </c>
      <c r="BI315" s="233">
        <f>IF(N315="nulová",J315,0)</f>
        <v>0</v>
      </c>
      <c r="BJ315" s="18" t="s">
        <v>84</v>
      </c>
      <c r="BK315" s="233">
        <f>ROUND(I315*H315,2)</f>
        <v>0</v>
      </c>
      <c r="BL315" s="18" t="s">
        <v>124</v>
      </c>
      <c r="BM315" s="232" t="s">
        <v>553</v>
      </c>
    </row>
    <row r="316" s="14" customFormat="1">
      <c r="A316" s="14"/>
      <c r="B316" s="245"/>
      <c r="C316" s="246"/>
      <c r="D316" s="236" t="s">
        <v>126</v>
      </c>
      <c r="E316" s="247" t="s">
        <v>1</v>
      </c>
      <c r="F316" s="248" t="s">
        <v>131</v>
      </c>
      <c r="G316" s="246"/>
      <c r="H316" s="249">
        <v>3</v>
      </c>
      <c r="I316" s="250"/>
      <c r="J316" s="246"/>
      <c r="K316" s="246"/>
      <c r="L316" s="251"/>
      <c r="M316" s="252"/>
      <c r="N316" s="253"/>
      <c r="O316" s="253"/>
      <c r="P316" s="253"/>
      <c r="Q316" s="253"/>
      <c r="R316" s="253"/>
      <c r="S316" s="253"/>
      <c r="T316" s="254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5" t="s">
        <v>126</v>
      </c>
      <c r="AU316" s="255" t="s">
        <v>86</v>
      </c>
      <c r="AV316" s="14" t="s">
        <v>86</v>
      </c>
      <c r="AW316" s="14" t="s">
        <v>32</v>
      </c>
      <c r="AX316" s="14" t="s">
        <v>84</v>
      </c>
      <c r="AY316" s="255" t="s">
        <v>118</v>
      </c>
    </row>
    <row r="317" s="2" customFormat="1" ht="21.75" customHeight="1">
      <c r="A317" s="39"/>
      <c r="B317" s="40"/>
      <c r="C317" s="278" t="s">
        <v>554</v>
      </c>
      <c r="D317" s="278" t="s">
        <v>164</v>
      </c>
      <c r="E317" s="279" t="s">
        <v>555</v>
      </c>
      <c r="F317" s="280" t="s">
        <v>556</v>
      </c>
      <c r="G317" s="281" t="s">
        <v>347</v>
      </c>
      <c r="H317" s="282">
        <v>5</v>
      </c>
      <c r="I317" s="283"/>
      <c r="J317" s="284">
        <f>ROUND(I317*H317,2)</f>
        <v>0</v>
      </c>
      <c r="K317" s="285"/>
      <c r="L317" s="286"/>
      <c r="M317" s="287" t="s">
        <v>1</v>
      </c>
      <c r="N317" s="288" t="s">
        <v>41</v>
      </c>
      <c r="O317" s="92"/>
      <c r="P317" s="230">
        <f>O317*H317</f>
        <v>0</v>
      </c>
      <c r="Q317" s="230">
        <v>0.00035</v>
      </c>
      <c r="R317" s="230">
        <f>Q317*H317</f>
        <v>0.00175</v>
      </c>
      <c r="S317" s="230">
        <v>0</v>
      </c>
      <c r="T317" s="231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2" t="s">
        <v>168</v>
      </c>
      <c r="AT317" s="232" t="s">
        <v>164</v>
      </c>
      <c r="AU317" s="232" t="s">
        <v>86</v>
      </c>
      <c r="AY317" s="18" t="s">
        <v>118</v>
      </c>
      <c r="BE317" s="233">
        <f>IF(N317="základní",J317,0)</f>
        <v>0</v>
      </c>
      <c r="BF317" s="233">
        <f>IF(N317="snížená",J317,0)</f>
        <v>0</v>
      </c>
      <c r="BG317" s="233">
        <f>IF(N317="zákl. přenesená",J317,0)</f>
        <v>0</v>
      </c>
      <c r="BH317" s="233">
        <f>IF(N317="sníž. přenesená",J317,0)</f>
        <v>0</v>
      </c>
      <c r="BI317" s="233">
        <f>IF(N317="nulová",J317,0)</f>
        <v>0</v>
      </c>
      <c r="BJ317" s="18" t="s">
        <v>84</v>
      </c>
      <c r="BK317" s="233">
        <f>ROUND(I317*H317,2)</f>
        <v>0</v>
      </c>
      <c r="BL317" s="18" t="s">
        <v>124</v>
      </c>
      <c r="BM317" s="232" t="s">
        <v>557</v>
      </c>
    </row>
    <row r="318" s="14" customFormat="1">
      <c r="A318" s="14"/>
      <c r="B318" s="245"/>
      <c r="C318" s="246"/>
      <c r="D318" s="236" t="s">
        <v>126</v>
      </c>
      <c r="E318" s="247" t="s">
        <v>1</v>
      </c>
      <c r="F318" s="248" t="s">
        <v>558</v>
      </c>
      <c r="G318" s="246"/>
      <c r="H318" s="249">
        <v>5</v>
      </c>
      <c r="I318" s="250"/>
      <c r="J318" s="246"/>
      <c r="K318" s="246"/>
      <c r="L318" s="251"/>
      <c r="M318" s="252"/>
      <c r="N318" s="253"/>
      <c r="O318" s="253"/>
      <c r="P318" s="253"/>
      <c r="Q318" s="253"/>
      <c r="R318" s="253"/>
      <c r="S318" s="253"/>
      <c r="T318" s="254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5" t="s">
        <v>126</v>
      </c>
      <c r="AU318" s="255" t="s">
        <v>86</v>
      </c>
      <c r="AV318" s="14" t="s">
        <v>86</v>
      </c>
      <c r="AW318" s="14" t="s">
        <v>32</v>
      </c>
      <c r="AX318" s="14" t="s">
        <v>84</v>
      </c>
      <c r="AY318" s="255" t="s">
        <v>118</v>
      </c>
    </row>
    <row r="319" s="2" customFormat="1" ht="16.5" customHeight="1">
      <c r="A319" s="39"/>
      <c r="B319" s="40"/>
      <c r="C319" s="278" t="s">
        <v>559</v>
      </c>
      <c r="D319" s="278" t="s">
        <v>164</v>
      </c>
      <c r="E319" s="279" t="s">
        <v>560</v>
      </c>
      <c r="F319" s="280" t="s">
        <v>561</v>
      </c>
      <c r="G319" s="281" t="s">
        <v>347</v>
      </c>
      <c r="H319" s="282">
        <v>3</v>
      </c>
      <c r="I319" s="283"/>
      <c r="J319" s="284">
        <f>ROUND(I319*H319,2)</f>
        <v>0</v>
      </c>
      <c r="K319" s="285"/>
      <c r="L319" s="286"/>
      <c r="M319" s="287" t="s">
        <v>1</v>
      </c>
      <c r="N319" s="288" t="s">
        <v>41</v>
      </c>
      <c r="O319" s="92"/>
      <c r="P319" s="230">
        <f>O319*H319</f>
        <v>0</v>
      </c>
      <c r="Q319" s="230">
        <v>0.00010000000000000001</v>
      </c>
      <c r="R319" s="230">
        <f>Q319*H319</f>
        <v>0.00030000000000000003</v>
      </c>
      <c r="S319" s="230">
        <v>0</v>
      </c>
      <c r="T319" s="231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2" t="s">
        <v>168</v>
      </c>
      <c r="AT319" s="232" t="s">
        <v>164</v>
      </c>
      <c r="AU319" s="232" t="s">
        <v>86</v>
      </c>
      <c r="AY319" s="18" t="s">
        <v>118</v>
      </c>
      <c r="BE319" s="233">
        <f>IF(N319="základní",J319,0)</f>
        <v>0</v>
      </c>
      <c r="BF319" s="233">
        <f>IF(N319="snížená",J319,0)</f>
        <v>0</v>
      </c>
      <c r="BG319" s="233">
        <f>IF(N319="zákl. přenesená",J319,0)</f>
        <v>0</v>
      </c>
      <c r="BH319" s="233">
        <f>IF(N319="sníž. přenesená",J319,0)</f>
        <v>0</v>
      </c>
      <c r="BI319" s="233">
        <f>IF(N319="nulová",J319,0)</f>
        <v>0</v>
      </c>
      <c r="BJ319" s="18" t="s">
        <v>84</v>
      </c>
      <c r="BK319" s="233">
        <f>ROUND(I319*H319,2)</f>
        <v>0</v>
      </c>
      <c r="BL319" s="18" t="s">
        <v>124</v>
      </c>
      <c r="BM319" s="232" t="s">
        <v>562</v>
      </c>
    </row>
    <row r="320" s="14" customFormat="1">
      <c r="A320" s="14"/>
      <c r="B320" s="245"/>
      <c r="C320" s="246"/>
      <c r="D320" s="236" t="s">
        <v>126</v>
      </c>
      <c r="E320" s="247" t="s">
        <v>1</v>
      </c>
      <c r="F320" s="248" t="s">
        <v>131</v>
      </c>
      <c r="G320" s="246"/>
      <c r="H320" s="249">
        <v>3</v>
      </c>
      <c r="I320" s="250"/>
      <c r="J320" s="246"/>
      <c r="K320" s="246"/>
      <c r="L320" s="251"/>
      <c r="M320" s="252"/>
      <c r="N320" s="253"/>
      <c r="O320" s="253"/>
      <c r="P320" s="253"/>
      <c r="Q320" s="253"/>
      <c r="R320" s="253"/>
      <c r="S320" s="253"/>
      <c r="T320" s="254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5" t="s">
        <v>126</v>
      </c>
      <c r="AU320" s="255" t="s">
        <v>86</v>
      </c>
      <c r="AV320" s="14" t="s">
        <v>86</v>
      </c>
      <c r="AW320" s="14" t="s">
        <v>32</v>
      </c>
      <c r="AX320" s="14" t="s">
        <v>84</v>
      </c>
      <c r="AY320" s="255" t="s">
        <v>118</v>
      </c>
    </row>
    <row r="321" s="2" customFormat="1" ht="49.05" customHeight="1">
      <c r="A321" s="39"/>
      <c r="B321" s="40"/>
      <c r="C321" s="220" t="s">
        <v>563</v>
      </c>
      <c r="D321" s="220" t="s">
        <v>120</v>
      </c>
      <c r="E321" s="221" t="s">
        <v>564</v>
      </c>
      <c r="F321" s="222" t="s">
        <v>565</v>
      </c>
      <c r="G321" s="223" t="s">
        <v>459</v>
      </c>
      <c r="H321" s="224">
        <v>44</v>
      </c>
      <c r="I321" s="225"/>
      <c r="J321" s="226">
        <f>ROUND(I321*H321,2)</f>
        <v>0</v>
      </c>
      <c r="K321" s="227"/>
      <c r="L321" s="45"/>
      <c r="M321" s="228" t="s">
        <v>1</v>
      </c>
      <c r="N321" s="229" t="s">
        <v>41</v>
      </c>
      <c r="O321" s="92"/>
      <c r="P321" s="230">
        <f>O321*H321</f>
        <v>0</v>
      </c>
      <c r="Q321" s="230">
        <v>0.20219000000000001</v>
      </c>
      <c r="R321" s="230">
        <f>Q321*H321</f>
        <v>8.8963599999999996</v>
      </c>
      <c r="S321" s="230">
        <v>0</v>
      </c>
      <c r="T321" s="231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2" t="s">
        <v>124</v>
      </c>
      <c r="AT321" s="232" t="s">
        <v>120</v>
      </c>
      <c r="AU321" s="232" t="s">
        <v>86</v>
      </c>
      <c r="AY321" s="18" t="s">
        <v>118</v>
      </c>
      <c r="BE321" s="233">
        <f>IF(N321="základní",J321,0)</f>
        <v>0</v>
      </c>
      <c r="BF321" s="233">
        <f>IF(N321="snížená",J321,0)</f>
        <v>0</v>
      </c>
      <c r="BG321" s="233">
        <f>IF(N321="zákl. přenesená",J321,0)</f>
        <v>0</v>
      </c>
      <c r="BH321" s="233">
        <f>IF(N321="sníž. přenesená",J321,0)</f>
        <v>0</v>
      </c>
      <c r="BI321" s="233">
        <f>IF(N321="nulová",J321,0)</f>
        <v>0</v>
      </c>
      <c r="BJ321" s="18" t="s">
        <v>84</v>
      </c>
      <c r="BK321" s="233">
        <f>ROUND(I321*H321,2)</f>
        <v>0</v>
      </c>
      <c r="BL321" s="18" t="s">
        <v>124</v>
      </c>
      <c r="BM321" s="232" t="s">
        <v>566</v>
      </c>
    </row>
    <row r="322" s="13" customFormat="1">
      <c r="A322" s="13"/>
      <c r="B322" s="234"/>
      <c r="C322" s="235"/>
      <c r="D322" s="236" t="s">
        <v>126</v>
      </c>
      <c r="E322" s="237" t="s">
        <v>1</v>
      </c>
      <c r="F322" s="238" t="s">
        <v>567</v>
      </c>
      <c r="G322" s="235"/>
      <c r="H322" s="237" t="s">
        <v>1</v>
      </c>
      <c r="I322" s="239"/>
      <c r="J322" s="235"/>
      <c r="K322" s="235"/>
      <c r="L322" s="240"/>
      <c r="M322" s="241"/>
      <c r="N322" s="242"/>
      <c r="O322" s="242"/>
      <c r="P322" s="242"/>
      <c r="Q322" s="242"/>
      <c r="R322" s="242"/>
      <c r="S322" s="242"/>
      <c r="T322" s="24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44" t="s">
        <v>126</v>
      </c>
      <c r="AU322" s="244" t="s">
        <v>86</v>
      </c>
      <c r="AV322" s="13" t="s">
        <v>84</v>
      </c>
      <c r="AW322" s="13" t="s">
        <v>32</v>
      </c>
      <c r="AX322" s="13" t="s">
        <v>76</v>
      </c>
      <c r="AY322" s="244" t="s">
        <v>118</v>
      </c>
    </row>
    <row r="323" s="14" customFormat="1">
      <c r="A323" s="14"/>
      <c r="B323" s="245"/>
      <c r="C323" s="246"/>
      <c r="D323" s="236" t="s">
        <v>126</v>
      </c>
      <c r="E323" s="247" t="s">
        <v>1</v>
      </c>
      <c r="F323" s="248" t="s">
        <v>386</v>
      </c>
      <c r="G323" s="246"/>
      <c r="H323" s="249">
        <v>44</v>
      </c>
      <c r="I323" s="250"/>
      <c r="J323" s="246"/>
      <c r="K323" s="246"/>
      <c r="L323" s="251"/>
      <c r="M323" s="252"/>
      <c r="N323" s="253"/>
      <c r="O323" s="253"/>
      <c r="P323" s="253"/>
      <c r="Q323" s="253"/>
      <c r="R323" s="253"/>
      <c r="S323" s="253"/>
      <c r="T323" s="25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5" t="s">
        <v>126</v>
      </c>
      <c r="AU323" s="255" t="s">
        <v>86</v>
      </c>
      <c r="AV323" s="14" t="s">
        <v>86</v>
      </c>
      <c r="AW323" s="14" t="s">
        <v>32</v>
      </c>
      <c r="AX323" s="14" t="s">
        <v>84</v>
      </c>
      <c r="AY323" s="255" t="s">
        <v>118</v>
      </c>
    </row>
    <row r="324" s="2" customFormat="1" ht="49.05" customHeight="1">
      <c r="A324" s="39"/>
      <c r="B324" s="40"/>
      <c r="C324" s="220" t="s">
        <v>568</v>
      </c>
      <c r="D324" s="220" t="s">
        <v>120</v>
      </c>
      <c r="E324" s="221" t="s">
        <v>569</v>
      </c>
      <c r="F324" s="222" t="s">
        <v>570</v>
      </c>
      <c r="G324" s="223" t="s">
        <v>459</v>
      </c>
      <c r="H324" s="224">
        <v>1069</v>
      </c>
      <c r="I324" s="225"/>
      <c r="J324" s="226">
        <f>ROUND(I324*H324,2)</f>
        <v>0</v>
      </c>
      <c r="K324" s="227"/>
      <c r="L324" s="45"/>
      <c r="M324" s="228" t="s">
        <v>1</v>
      </c>
      <c r="N324" s="229" t="s">
        <v>41</v>
      </c>
      <c r="O324" s="92"/>
      <c r="P324" s="230">
        <f>O324*H324</f>
        <v>0</v>
      </c>
      <c r="Q324" s="230">
        <v>0.15540000000000001</v>
      </c>
      <c r="R324" s="230">
        <f>Q324*H324</f>
        <v>166.12260000000001</v>
      </c>
      <c r="S324" s="230">
        <v>0</v>
      </c>
      <c r="T324" s="231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2" t="s">
        <v>124</v>
      </c>
      <c r="AT324" s="232" t="s">
        <v>120</v>
      </c>
      <c r="AU324" s="232" t="s">
        <v>86</v>
      </c>
      <c r="AY324" s="18" t="s">
        <v>118</v>
      </c>
      <c r="BE324" s="233">
        <f>IF(N324="základní",J324,0)</f>
        <v>0</v>
      </c>
      <c r="BF324" s="233">
        <f>IF(N324="snížená",J324,0)</f>
        <v>0</v>
      </c>
      <c r="BG324" s="233">
        <f>IF(N324="zákl. přenesená",J324,0)</f>
        <v>0</v>
      </c>
      <c r="BH324" s="233">
        <f>IF(N324="sníž. přenesená",J324,0)</f>
        <v>0</v>
      </c>
      <c r="BI324" s="233">
        <f>IF(N324="nulová",J324,0)</f>
        <v>0</v>
      </c>
      <c r="BJ324" s="18" t="s">
        <v>84</v>
      </c>
      <c r="BK324" s="233">
        <f>ROUND(I324*H324,2)</f>
        <v>0</v>
      </c>
      <c r="BL324" s="18" t="s">
        <v>124</v>
      </c>
      <c r="BM324" s="232" t="s">
        <v>571</v>
      </c>
    </row>
    <row r="325" s="13" customFormat="1">
      <c r="A325" s="13"/>
      <c r="B325" s="234"/>
      <c r="C325" s="235"/>
      <c r="D325" s="236" t="s">
        <v>126</v>
      </c>
      <c r="E325" s="237" t="s">
        <v>1</v>
      </c>
      <c r="F325" s="238" t="s">
        <v>572</v>
      </c>
      <c r="G325" s="235"/>
      <c r="H325" s="237" t="s">
        <v>1</v>
      </c>
      <c r="I325" s="239"/>
      <c r="J325" s="235"/>
      <c r="K325" s="235"/>
      <c r="L325" s="240"/>
      <c r="M325" s="241"/>
      <c r="N325" s="242"/>
      <c r="O325" s="242"/>
      <c r="P325" s="242"/>
      <c r="Q325" s="242"/>
      <c r="R325" s="242"/>
      <c r="S325" s="242"/>
      <c r="T325" s="24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4" t="s">
        <v>126</v>
      </c>
      <c r="AU325" s="244" t="s">
        <v>86</v>
      </c>
      <c r="AV325" s="13" t="s">
        <v>84</v>
      </c>
      <c r="AW325" s="13" t="s">
        <v>32</v>
      </c>
      <c r="AX325" s="13" t="s">
        <v>76</v>
      </c>
      <c r="AY325" s="244" t="s">
        <v>118</v>
      </c>
    </row>
    <row r="326" s="14" customFormat="1">
      <c r="A326" s="14"/>
      <c r="B326" s="245"/>
      <c r="C326" s="246"/>
      <c r="D326" s="236" t="s">
        <v>126</v>
      </c>
      <c r="E326" s="247" t="s">
        <v>1</v>
      </c>
      <c r="F326" s="248" t="s">
        <v>573</v>
      </c>
      <c r="G326" s="246"/>
      <c r="H326" s="249">
        <v>659</v>
      </c>
      <c r="I326" s="250"/>
      <c r="J326" s="246"/>
      <c r="K326" s="246"/>
      <c r="L326" s="251"/>
      <c r="M326" s="252"/>
      <c r="N326" s="253"/>
      <c r="O326" s="253"/>
      <c r="P326" s="253"/>
      <c r="Q326" s="253"/>
      <c r="R326" s="253"/>
      <c r="S326" s="253"/>
      <c r="T326" s="25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5" t="s">
        <v>126</v>
      </c>
      <c r="AU326" s="255" t="s">
        <v>86</v>
      </c>
      <c r="AV326" s="14" t="s">
        <v>86</v>
      </c>
      <c r="AW326" s="14" t="s">
        <v>32</v>
      </c>
      <c r="AX326" s="14" t="s">
        <v>76</v>
      </c>
      <c r="AY326" s="255" t="s">
        <v>118</v>
      </c>
    </row>
    <row r="327" s="13" customFormat="1">
      <c r="A327" s="13"/>
      <c r="B327" s="234"/>
      <c r="C327" s="235"/>
      <c r="D327" s="236" t="s">
        <v>126</v>
      </c>
      <c r="E327" s="237" t="s">
        <v>1</v>
      </c>
      <c r="F327" s="238" t="s">
        <v>574</v>
      </c>
      <c r="G327" s="235"/>
      <c r="H327" s="237" t="s">
        <v>1</v>
      </c>
      <c r="I327" s="239"/>
      <c r="J327" s="235"/>
      <c r="K327" s="235"/>
      <c r="L327" s="240"/>
      <c r="M327" s="241"/>
      <c r="N327" s="242"/>
      <c r="O327" s="242"/>
      <c r="P327" s="242"/>
      <c r="Q327" s="242"/>
      <c r="R327" s="242"/>
      <c r="S327" s="242"/>
      <c r="T327" s="24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4" t="s">
        <v>126</v>
      </c>
      <c r="AU327" s="244" t="s">
        <v>86</v>
      </c>
      <c r="AV327" s="13" t="s">
        <v>84</v>
      </c>
      <c r="AW327" s="13" t="s">
        <v>32</v>
      </c>
      <c r="AX327" s="13" t="s">
        <v>76</v>
      </c>
      <c r="AY327" s="244" t="s">
        <v>118</v>
      </c>
    </row>
    <row r="328" s="14" customFormat="1">
      <c r="A328" s="14"/>
      <c r="B328" s="245"/>
      <c r="C328" s="246"/>
      <c r="D328" s="236" t="s">
        <v>126</v>
      </c>
      <c r="E328" s="247" t="s">
        <v>1</v>
      </c>
      <c r="F328" s="248" t="s">
        <v>575</v>
      </c>
      <c r="G328" s="246"/>
      <c r="H328" s="249">
        <v>404</v>
      </c>
      <c r="I328" s="250"/>
      <c r="J328" s="246"/>
      <c r="K328" s="246"/>
      <c r="L328" s="251"/>
      <c r="M328" s="252"/>
      <c r="N328" s="253"/>
      <c r="O328" s="253"/>
      <c r="P328" s="253"/>
      <c r="Q328" s="253"/>
      <c r="R328" s="253"/>
      <c r="S328" s="253"/>
      <c r="T328" s="25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5" t="s">
        <v>126</v>
      </c>
      <c r="AU328" s="255" t="s">
        <v>86</v>
      </c>
      <c r="AV328" s="14" t="s">
        <v>86</v>
      </c>
      <c r="AW328" s="14" t="s">
        <v>32</v>
      </c>
      <c r="AX328" s="14" t="s">
        <v>76</v>
      </c>
      <c r="AY328" s="255" t="s">
        <v>118</v>
      </c>
    </row>
    <row r="329" s="13" customFormat="1">
      <c r="A329" s="13"/>
      <c r="B329" s="234"/>
      <c r="C329" s="235"/>
      <c r="D329" s="236" t="s">
        <v>126</v>
      </c>
      <c r="E329" s="237" t="s">
        <v>1</v>
      </c>
      <c r="F329" s="238" t="s">
        <v>576</v>
      </c>
      <c r="G329" s="235"/>
      <c r="H329" s="237" t="s">
        <v>1</v>
      </c>
      <c r="I329" s="239"/>
      <c r="J329" s="235"/>
      <c r="K329" s="235"/>
      <c r="L329" s="240"/>
      <c r="M329" s="241"/>
      <c r="N329" s="242"/>
      <c r="O329" s="242"/>
      <c r="P329" s="242"/>
      <c r="Q329" s="242"/>
      <c r="R329" s="242"/>
      <c r="S329" s="242"/>
      <c r="T329" s="24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4" t="s">
        <v>126</v>
      </c>
      <c r="AU329" s="244" t="s">
        <v>86</v>
      </c>
      <c r="AV329" s="13" t="s">
        <v>84</v>
      </c>
      <c r="AW329" s="13" t="s">
        <v>32</v>
      </c>
      <c r="AX329" s="13" t="s">
        <v>76</v>
      </c>
      <c r="AY329" s="244" t="s">
        <v>118</v>
      </c>
    </row>
    <row r="330" s="14" customFormat="1">
      <c r="A330" s="14"/>
      <c r="B330" s="245"/>
      <c r="C330" s="246"/>
      <c r="D330" s="236" t="s">
        <v>126</v>
      </c>
      <c r="E330" s="247" t="s">
        <v>1</v>
      </c>
      <c r="F330" s="248" t="s">
        <v>577</v>
      </c>
      <c r="G330" s="246"/>
      <c r="H330" s="249">
        <v>6</v>
      </c>
      <c r="I330" s="250"/>
      <c r="J330" s="246"/>
      <c r="K330" s="246"/>
      <c r="L330" s="251"/>
      <c r="M330" s="252"/>
      <c r="N330" s="253"/>
      <c r="O330" s="253"/>
      <c r="P330" s="253"/>
      <c r="Q330" s="253"/>
      <c r="R330" s="253"/>
      <c r="S330" s="253"/>
      <c r="T330" s="25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5" t="s">
        <v>126</v>
      </c>
      <c r="AU330" s="255" t="s">
        <v>86</v>
      </c>
      <c r="AV330" s="14" t="s">
        <v>86</v>
      </c>
      <c r="AW330" s="14" t="s">
        <v>32</v>
      </c>
      <c r="AX330" s="14" t="s">
        <v>76</v>
      </c>
      <c r="AY330" s="255" t="s">
        <v>118</v>
      </c>
    </row>
    <row r="331" s="16" customFormat="1">
      <c r="A331" s="16"/>
      <c r="B331" s="267"/>
      <c r="C331" s="268"/>
      <c r="D331" s="236" t="s">
        <v>126</v>
      </c>
      <c r="E331" s="269" t="s">
        <v>1</v>
      </c>
      <c r="F331" s="270" t="s">
        <v>136</v>
      </c>
      <c r="G331" s="268"/>
      <c r="H331" s="271">
        <v>1069</v>
      </c>
      <c r="I331" s="272"/>
      <c r="J331" s="268"/>
      <c r="K331" s="268"/>
      <c r="L331" s="273"/>
      <c r="M331" s="274"/>
      <c r="N331" s="275"/>
      <c r="O331" s="275"/>
      <c r="P331" s="275"/>
      <c r="Q331" s="275"/>
      <c r="R331" s="275"/>
      <c r="S331" s="275"/>
      <c r="T331" s="276"/>
      <c r="U331" s="16"/>
      <c r="V331" s="16"/>
      <c r="W331" s="16"/>
      <c r="X331" s="16"/>
      <c r="Y331" s="16"/>
      <c r="Z331" s="16"/>
      <c r="AA331" s="16"/>
      <c r="AB331" s="16"/>
      <c r="AC331" s="16"/>
      <c r="AD331" s="16"/>
      <c r="AE331" s="16"/>
      <c r="AT331" s="277" t="s">
        <v>126</v>
      </c>
      <c r="AU331" s="277" t="s">
        <v>86</v>
      </c>
      <c r="AV331" s="16" t="s">
        <v>124</v>
      </c>
      <c r="AW331" s="16" t="s">
        <v>32</v>
      </c>
      <c r="AX331" s="16" t="s">
        <v>84</v>
      </c>
      <c r="AY331" s="277" t="s">
        <v>118</v>
      </c>
    </row>
    <row r="332" s="2" customFormat="1" ht="16.5" customHeight="1">
      <c r="A332" s="39"/>
      <c r="B332" s="40"/>
      <c r="C332" s="278" t="s">
        <v>578</v>
      </c>
      <c r="D332" s="278" t="s">
        <v>164</v>
      </c>
      <c r="E332" s="279" t="s">
        <v>579</v>
      </c>
      <c r="F332" s="280" t="s">
        <v>580</v>
      </c>
      <c r="G332" s="281" t="s">
        <v>459</v>
      </c>
      <c r="H332" s="282">
        <v>668.88499999999999</v>
      </c>
      <c r="I332" s="283"/>
      <c r="J332" s="284">
        <f>ROUND(I332*H332,2)</f>
        <v>0</v>
      </c>
      <c r="K332" s="285"/>
      <c r="L332" s="286"/>
      <c r="M332" s="287" t="s">
        <v>1</v>
      </c>
      <c r="N332" s="288" t="s">
        <v>41</v>
      </c>
      <c r="O332" s="92"/>
      <c r="P332" s="230">
        <f>O332*H332</f>
        <v>0</v>
      </c>
      <c r="Q332" s="230">
        <v>0.081000000000000003</v>
      </c>
      <c r="R332" s="230">
        <f>Q332*H332</f>
        <v>54.179684999999999</v>
      </c>
      <c r="S332" s="230">
        <v>0</v>
      </c>
      <c r="T332" s="231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2" t="s">
        <v>168</v>
      </c>
      <c r="AT332" s="232" t="s">
        <v>164</v>
      </c>
      <c r="AU332" s="232" t="s">
        <v>86</v>
      </c>
      <c r="AY332" s="18" t="s">
        <v>118</v>
      </c>
      <c r="BE332" s="233">
        <f>IF(N332="základní",J332,0)</f>
        <v>0</v>
      </c>
      <c r="BF332" s="233">
        <f>IF(N332="snížená",J332,0)</f>
        <v>0</v>
      </c>
      <c r="BG332" s="233">
        <f>IF(N332="zákl. přenesená",J332,0)</f>
        <v>0</v>
      </c>
      <c r="BH332" s="233">
        <f>IF(N332="sníž. přenesená",J332,0)</f>
        <v>0</v>
      </c>
      <c r="BI332" s="233">
        <f>IF(N332="nulová",J332,0)</f>
        <v>0</v>
      </c>
      <c r="BJ332" s="18" t="s">
        <v>84</v>
      </c>
      <c r="BK332" s="233">
        <f>ROUND(I332*H332,2)</f>
        <v>0</v>
      </c>
      <c r="BL332" s="18" t="s">
        <v>124</v>
      </c>
      <c r="BM332" s="232" t="s">
        <v>581</v>
      </c>
    </row>
    <row r="333" s="14" customFormat="1">
      <c r="A333" s="14"/>
      <c r="B333" s="245"/>
      <c r="C333" s="246"/>
      <c r="D333" s="236" t="s">
        <v>126</v>
      </c>
      <c r="E333" s="247" t="s">
        <v>1</v>
      </c>
      <c r="F333" s="248" t="s">
        <v>582</v>
      </c>
      <c r="G333" s="246"/>
      <c r="H333" s="249">
        <v>659</v>
      </c>
      <c r="I333" s="250"/>
      <c r="J333" s="246"/>
      <c r="K333" s="246"/>
      <c r="L333" s="251"/>
      <c r="M333" s="252"/>
      <c r="N333" s="253"/>
      <c r="O333" s="253"/>
      <c r="P333" s="253"/>
      <c r="Q333" s="253"/>
      <c r="R333" s="253"/>
      <c r="S333" s="253"/>
      <c r="T333" s="25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5" t="s">
        <v>126</v>
      </c>
      <c r="AU333" s="255" t="s">
        <v>86</v>
      </c>
      <c r="AV333" s="14" t="s">
        <v>86</v>
      </c>
      <c r="AW333" s="14" t="s">
        <v>32</v>
      </c>
      <c r="AX333" s="14" t="s">
        <v>84</v>
      </c>
      <c r="AY333" s="255" t="s">
        <v>118</v>
      </c>
    </row>
    <row r="334" s="14" customFormat="1">
      <c r="A334" s="14"/>
      <c r="B334" s="245"/>
      <c r="C334" s="246"/>
      <c r="D334" s="236" t="s">
        <v>126</v>
      </c>
      <c r="E334" s="246"/>
      <c r="F334" s="248" t="s">
        <v>583</v>
      </c>
      <c r="G334" s="246"/>
      <c r="H334" s="249">
        <v>668.88499999999999</v>
      </c>
      <c r="I334" s="250"/>
      <c r="J334" s="246"/>
      <c r="K334" s="246"/>
      <c r="L334" s="251"/>
      <c r="M334" s="252"/>
      <c r="N334" s="253"/>
      <c r="O334" s="253"/>
      <c r="P334" s="253"/>
      <c r="Q334" s="253"/>
      <c r="R334" s="253"/>
      <c r="S334" s="253"/>
      <c r="T334" s="25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5" t="s">
        <v>126</v>
      </c>
      <c r="AU334" s="255" t="s">
        <v>86</v>
      </c>
      <c r="AV334" s="14" t="s">
        <v>86</v>
      </c>
      <c r="AW334" s="14" t="s">
        <v>4</v>
      </c>
      <c r="AX334" s="14" t="s">
        <v>84</v>
      </c>
      <c r="AY334" s="255" t="s">
        <v>118</v>
      </c>
    </row>
    <row r="335" s="2" customFormat="1" ht="21.75" customHeight="1">
      <c r="A335" s="39"/>
      <c r="B335" s="40"/>
      <c r="C335" s="278" t="s">
        <v>391</v>
      </c>
      <c r="D335" s="278" t="s">
        <v>164</v>
      </c>
      <c r="E335" s="279" t="s">
        <v>584</v>
      </c>
      <c r="F335" s="280" t="s">
        <v>585</v>
      </c>
      <c r="G335" s="281" t="s">
        <v>459</v>
      </c>
      <c r="H335" s="282">
        <v>410.06</v>
      </c>
      <c r="I335" s="283"/>
      <c r="J335" s="284">
        <f>ROUND(I335*H335,2)</f>
        <v>0</v>
      </c>
      <c r="K335" s="285"/>
      <c r="L335" s="286"/>
      <c r="M335" s="287" t="s">
        <v>1</v>
      </c>
      <c r="N335" s="288" t="s">
        <v>41</v>
      </c>
      <c r="O335" s="92"/>
      <c r="P335" s="230">
        <f>O335*H335</f>
        <v>0</v>
      </c>
      <c r="Q335" s="230">
        <v>0.048300000000000003</v>
      </c>
      <c r="R335" s="230">
        <f>Q335*H335</f>
        <v>19.805898000000003</v>
      </c>
      <c r="S335" s="230">
        <v>0</v>
      </c>
      <c r="T335" s="231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2" t="s">
        <v>168</v>
      </c>
      <c r="AT335" s="232" t="s">
        <v>164</v>
      </c>
      <c r="AU335" s="232" t="s">
        <v>86</v>
      </c>
      <c r="AY335" s="18" t="s">
        <v>118</v>
      </c>
      <c r="BE335" s="233">
        <f>IF(N335="základní",J335,0)</f>
        <v>0</v>
      </c>
      <c r="BF335" s="233">
        <f>IF(N335="snížená",J335,0)</f>
        <v>0</v>
      </c>
      <c r="BG335" s="233">
        <f>IF(N335="zákl. přenesená",J335,0)</f>
        <v>0</v>
      </c>
      <c r="BH335" s="233">
        <f>IF(N335="sníž. přenesená",J335,0)</f>
        <v>0</v>
      </c>
      <c r="BI335" s="233">
        <f>IF(N335="nulová",J335,0)</f>
        <v>0</v>
      </c>
      <c r="BJ335" s="18" t="s">
        <v>84</v>
      </c>
      <c r="BK335" s="233">
        <f>ROUND(I335*H335,2)</f>
        <v>0</v>
      </c>
      <c r="BL335" s="18" t="s">
        <v>124</v>
      </c>
      <c r="BM335" s="232" t="s">
        <v>586</v>
      </c>
    </row>
    <row r="336" s="14" customFormat="1">
      <c r="A336" s="14"/>
      <c r="B336" s="245"/>
      <c r="C336" s="246"/>
      <c r="D336" s="236" t="s">
        <v>126</v>
      </c>
      <c r="E336" s="247" t="s">
        <v>1</v>
      </c>
      <c r="F336" s="248" t="s">
        <v>575</v>
      </c>
      <c r="G336" s="246"/>
      <c r="H336" s="249">
        <v>404</v>
      </c>
      <c r="I336" s="250"/>
      <c r="J336" s="246"/>
      <c r="K336" s="246"/>
      <c r="L336" s="251"/>
      <c r="M336" s="252"/>
      <c r="N336" s="253"/>
      <c r="O336" s="253"/>
      <c r="P336" s="253"/>
      <c r="Q336" s="253"/>
      <c r="R336" s="253"/>
      <c r="S336" s="253"/>
      <c r="T336" s="254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5" t="s">
        <v>126</v>
      </c>
      <c r="AU336" s="255" t="s">
        <v>86</v>
      </c>
      <c r="AV336" s="14" t="s">
        <v>86</v>
      </c>
      <c r="AW336" s="14" t="s">
        <v>32</v>
      </c>
      <c r="AX336" s="14" t="s">
        <v>84</v>
      </c>
      <c r="AY336" s="255" t="s">
        <v>118</v>
      </c>
    </row>
    <row r="337" s="14" customFormat="1">
      <c r="A337" s="14"/>
      <c r="B337" s="245"/>
      <c r="C337" s="246"/>
      <c r="D337" s="236" t="s">
        <v>126</v>
      </c>
      <c r="E337" s="246"/>
      <c r="F337" s="248" t="s">
        <v>587</v>
      </c>
      <c r="G337" s="246"/>
      <c r="H337" s="249">
        <v>410.06</v>
      </c>
      <c r="I337" s="250"/>
      <c r="J337" s="246"/>
      <c r="K337" s="246"/>
      <c r="L337" s="251"/>
      <c r="M337" s="252"/>
      <c r="N337" s="253"/>
      <c r="O337" s="253"/>
      <c r="P337" s="253"/>
      <c r="Q337" s="253"/>
      <c r="R337" s="253"/>
      <c r="S337" s="253"/>
      <c r="T337" s="25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5" t="s">
        <v>126</v>
      </c>
      <c r="AU337" s="255" t="s">
        <v>86</v>
      </c>
      <c r="AV337" s="14" t="s">
        <v>86</v>
      </c>
      <c r="AW337" s="14" t="s">
        <v>4</v>
      </c>
      <c r="AX337" s="14" t="s">
        <v>84</v>
      </c>
      <c r="AY337" s="255" t="s">
        <v>118</v>
      </c>
    </row>
    <row r="338" s="2" customFormat="1" ht="24.15" customHeight="1">
      <c r="A338" s="39"/>
      <c r="B338" s="40"/>
      <c r="C338" s="278" t="s">
        <v>588</v>
      </c>
      <c r="D338" s="278" t="s">
        <v>164</v>
      </c>
      <c r="E338" s="279" t="s">
        <v>589</v>
      </c>
      <c r="F338" s="280" t="s">
        <v>590</v>
      </c>
      <c r="G338" s="281" t="s">
        <v>459</v>
      </c>
      <c r="H338" s="282">
        <v>6.0899999999999999</v>
      </c>
      <c r="I338" s="283"/>
      <c r="J338" s="284">
        <f>ROUND(I338*H338,2)</f>
        <v>0</v>
      </c>
      <c r="K338" s="285"/>
      <c r="L338" s="286"/>
      <c r="M338" s="287" t="s">
        <v>1</v>
      </c>
      <c r="N338" s="288" t="s">
        <v>41</v>
      </c>
      <c r="O338" s="92"/>
      <c r="P338" s="230">
        <f>O338*H338</f>
        <v>0</v>
      </c>
      <c r="Q338" s="230">
        <v>0.065670000000000006</v>
      </c>
      <c r="R338" s="230">
        <f>Q338*H338</f>
        <v>0.39993030000000002</v>
      </c>
      <c r="S338" s="230">
        <v>0</v>
      </c>
      <c r="T338" s="231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2" t="s">
        <v>168</v>
      </c>
      <c r="AT338" s="232" t="s">
        <v>164</v>
      </c>
      <c r="AU338" s="232" t="s">
        <v>86</v>
      </c>
      <c r="AY338" s="18" t="s">
        <v>118</v>
      </c>
      <c r="BE338" s="233">
        <f>IF(N338="základní",J338,0)</f>
        <v>0</v>
      </c>
      <c r="BF338" s="233">
        <f>IF(N338="snížená",J338,0)</f>
        <v>0</v>
      </c>
      <c r="BG338" s="233">
        <f>IF(N338="zákl. přenesená",J338,0)</f>
        <v>0</v>
      </c>
      <c r="BH338" s="233">
        <f>IF(N338="sníž. přenesená",J338,0)</f>
        <v>0</v>
      </c>
      <c r="BI338" s="233">
        <f>IF(N338="nulová",J338,0)</f>
        <v>0</v>
      </c>
      <c r="BJ338" s="18" t="s">
        <v>84</v>
      </c>
      <c r="BK338" s="233">
        <f>ROUND(I338*H338,2)</f>
        <v>0</v>
      </c>
      <c r="BL338" s="18" t="s">
        <v>124</v>
      </c>
      <c r="BM338" s="232" t="s">
        <v>591</v>
      </c>
    </row>
    <row r="339" s="14" customFormat="1">
      <c r="A339" s="14"/>
      <c r="B339" s="245"/>
      <c r="C339" s="246"/>
      <c r="D339" s="236" t="s">
        <v>126</v>
      </c>
      <c r="E339" s="247" t="s">
        <v>1</v>
      </c>
      <c r="F339" s="248" t="s">
        <v>592</v>
      </c>
      <c r="G339" s="246"/>
      <c r="H339" s="249">
        <v>6</v>
      </c>
      <c r="I339" s="250"/>
      <c r="J339" s="246"/>
      <c r="K339" s="246"/>
      <c r="L339" s="251"/>
      <c r="M339" s="252"/>
      <c r="N339" s="253"/>
      <c r="O339" s="253"/>
      <c r="P339" s="253"/>
      <c r="Q339" s="253"/>
      <c r="R339" s="253"/>
      <c r="S339" s="253"/>
      <c r="T339" s="25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5" t="s">
        <v>126</v>
      </c>
      <c r="AU339" s="255" t="s">
        <v>86</v>
      </c>
      <c r="AV339" s="14" t="s">
        <v>86</v>
      </c>
      <c r="AW339" s="14" t="s">
        <v>32</v>
      </c>
      <c r="AX339" s="14" t="s">
        <v>84</v>
      </c>
      <c r="AY339" s="255" t="s">
        <v>118</v>
      </c>
    </row>
    <row r="340" s="14" customFormat="1">
      <c r="A340" s="14"/>
      <c r="B340" s="245"/>
      <c r="C340" s="246"/>
      <c r="D340" s="236" t="s">
        <v>126</v>
      </c>
      <c r="E340" s="246"/>
      <c r="F340" s="248" t="s">
        <v>593</v>
      </c>
      <c r="G340" s="246"/>
      <c r="H340" s="249">
        <v>6.0899999999999999</v>
      </c>
      <c r="I340" s="250"/>
      <c r="J340" s="246"/>
      <c r="K340" s="246"/>
      <c r="L340" s="251"/>
      <c r="M340" s="252"/>
      <c r="N340" s="253"/>
      <c r="O340" s="253"/>
      <c r="P340" s="253"/>
      <c r="Q340" s="253"/>
      <c r="R340" s="253"/>
      <c r="S340" s="253"/>
      <c r="T340" s="254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5" t="s">
        <v>126</v>
      </c>
      <c r="AU340" s="255" t="s">
        <v>86</v>
      </c>
      <c r="AV340" s="14" t="s">
        <v>86</v>
      </c>
      <c r="AW340" s="14" t="s">
        <v>4</v>
      </c>
      <c r="AX340" s="14" t="s">
        <v>84</v>
      </c>
      <c r="AY340" s="255" t="s">
        <v>118</v>
      </c>
    </row>
    <row r="341" s="2" customFormat="1" ht="49.05" customHeight="1">
      <c r="A341" s="39"/>
      <c r="B341" s="40"/>
      <c r="C341" s="220" t="s">
        <v>594</v>
      </c>
      <c r="D341" s="220" t="s">
        <v>120</v>
      </c>
      <c r="E341" s="221" t="s">
        <v>595</v>
      </c>
      <c r="F341" s="222" t="s">
        <v>596</v>
      </c>
      <c r="G341" s="223" t="s">
        <v>459</v>
      </c>
      <c r="H341" s="224">
        <v>45</v>
      </c>
      <c r="I341" s="225"/>
      <c r="J341" s="226">
        <f>ROUND(I341*H341,2)</f>
        <v>0</v>
      </c>
      <c r="K341" s="227"/>
      <c r="L341" s="45"/>
      <c r="M341" s="228" t="s">
        <v>1</v>
      </c>
      <c r="N341" s="229" t="s">
        <v>41</v>
      </c>
      <c r="O341" s="92"/>
      <c r="P341" s="230">
        <f>O341*H341</f>
        <v>0</v>
      </c>
      <c r="Q341" s="230">
        <v>0.16849</v>
      </c>
      <c r="R341" s="230">
        <f>Q341*H341</f>
        <v>7.5820499999999997</v>
      </c>
      <c r="S341" s="230">
        <v>0</v>
      </c>
      <c r="T341" s="231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32" t="s">
        <v>124</v>
      </c>
      <c r="AT341" s="232" t="s">
        <v>120</v>
      </c>
      <c r="AU341" s="232" t="s">
        <v>86</v>
      </c>
      <c r="AY341" s="18" t="s">
        <v>118</v>
      </c>
      <c r="BE341" s="233">
        <f>IF(N341="základní",J341,0)</f>
        <v>0</v>
      </c>
      <c r="BF341" s="233">
        <f>IF(N341="snížená",J341,0)</f>
        <v>0</v>
      </c>
      <c r="BG341" s="233">
        <f>IF(N341="zákl. přenesená",J341,0)</f>
        <v>0</v>
      </c>
      <c r="BH341" s="233">
        <f>IF(N341="sníž. přenesená",J341,0)</f>
        <v>0</v>
      </c>
      <c r="BI341" s="233">
        <f>IF(N341="nulová",J341,0)</f>
        <v>0</v>
      </c>
      <c r="BJ341" s="18" t="s">
        <v>84</v>
      </c>
      <c r="BK341" s="233">
        <f>ROUND(I341*H341,2)</f>
        <v>0</v>
      </c>
      <c r="BL341" s="18" t="s">
        <v>124</v>
      </c>
      <c r="BM341" s="232" t="s">
        <v>597</v>
      </c>
    </row>
    <row r="342" s="13" customFormat="1">
      <c r="A342" s="13"/>
      <c r="B342" s="234"/>
      <c r="C342" s="235"/>
      <c r="D342" s="236" t="s">
        <v>126</v>
      </c>
      <c r="E342" s="237" t="s">
        <v>1</v>
      </c>
      <c r="F342" s="238" t="s">
        <v>598</v>
      </c>
      <c r="G342" s="235"/>
      <c r="H342" s="237" t="s">
        <v>1</v>
      </c>
      <c r="I342" s="239"/>
      <c r="J342" s="235"/>
      <c r="K342" s="235"/>
      <c r="L342" s="240"/>
      <c r="M342" s="241"/>
      <c r="N342" s="242"/>
      <c r="O342" s="242"/>
      <c r="P342" s="242"/>
      <c r="Q342" s="242"/>
      <c r="R342" s="242"/>
      <c r="S342" s="242"/>
      <c r="T342" s="24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4" t="s">
        <v>126</v>
      </c>
      <c r="AU342" s="244" t="s">
        <v>86</v>
      </c>
      <c r="AV342" s="13" t="s">
        <v>84</v>
      </c>
      <c r="AW342" s="13" t="s">
        <v>32</v>
      </c>
      <c r="AX342" s="13" t="s">
        <v>76</v>
      </c>
      <c r="AY342" s="244" t="s">
        <v>118</v>
      </c>
    </row>
    <row r="343" s="14" customFormat="1">
      <c r="A343" s="14"/>
      <c r="B343" s="245"/>
      <c r="C343" s="246"/>
      <c r="D343" s="236" t="s">
        <v>126</v>
      </c>
      <c r="E343" s="247" t="s">
        <v>1</v>
      </c>
      <c r="F343" s="248" t="s">
        <v>470</v>
      </c>
      <c r="G343" s="246"/>
      <c r="H343" s="249">
        <v>45</v>
      </c>
      <c r="I343" s="250"/>
      <c r="J343" s="246"/>
      <c r="K343" s="246"/>
      <c r="L343" s="251"/>
      <c r="M343" s="252"/>
      <c r="N343" s="253"/>
      <c r="O343" s="253"/>
      <c r="P343" s="253"/>
      <c r="Q343" s="253"/>
      <c r="R343" s="253"/>
      <c r="S343" s="253"/>
      <c r="T343" s="254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5" t="s">
        <v>126</v>
      </c>
      <c r="AU343" s="255" t="s">
        <v>86</v>
      </c>
      <c r="AV343" s="14" t="s">
        <v>86</v>
      </c>
      <c r="AW343" s="14" t="s">
        <v>32</v>
      </c>
      <c r="AX343" s="14" t="s">
        <v>84</v>
      </c>
      <c r="AY343" s="255" t="s">
        <v>118</v>
      </c>
    </row>
    <row r="344" s="2" customFormat="1" ht="16.5" customHeight="1">
      <c r="A344" s="39"/>
      <c r="B344" s="40"/>
      <c r="C344" s="278" t="s">
        <v>599</v>
      </c>
      <c r="D344" s="278" t="s">
        <v>164</v>
      </c>
      <c r="E344" s="279" t="s">
        <v>600</v>
      </c>
      <c r="F344" s="280" t="s">
        <v>601</v>
      </c>
      <c r="G344" s="281" t="s">
        <v>459</v>
      </c>
      <c r="H344" s="282">
        <v>45.899999999999999</v>
      </c>
      <c r="I344" s="283"/>
      <c r="J344" s="284">
        <f>ROUND(I344*H344,2)</f>
        <v>0</v>
      </c>
      <c r="K344" s="285"/>
      <c r="L344" s="286"/>
      <c r="M344" s="287" t="s">
        <v>1</v>
      </c>
      <c r="N344" s="288" t="s">
        <v>41</v>
      </c>
      <c r="O344" s="92"/>
      <c r="P344" s="230">
        <f>O344*H344</f>
        <v>0</v>
      </c>
      <c r="Q344" s="230">
        <v>0.056120000000000003</v>
      </c>
      <c r="R344" s="230">
        <f>Q344*H344</f>
        <v>2.5759080000000001</v>
      </c>
      <c r="S344" s="230">
        <v>0</v>
      </c>
      <c r="T344" s="231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2" t="s">
        <v>168</v>
      </c>
      <c r="AT344" s="232" t="s">
        <v>164</v>
      </c>
      <c r="AU344" s="232" t="s">
        <v>86</v>
      </c>
      <c r="AY344" s="18" t="s">
        <v>118</v>
      </c>
      <c r="BE344" s="233">
        <f>IF(N344="základní",J344,0)</f>
        <v>0</v>
      </c>
      <c r="BF344" s="233">
        <f>IF(N344="snížená",J344,0)</f>
        <v>0</v>
      </c>
      <c r="BG344" s="233">
        <f>IF(N344="zákl. přenesená",J344,0)</f>
        <v>0</v>
      </c>
      <c r="BH344" s="233">
        <f>IF(N344="sníž. přenesená",J344,0)</f>
        <v>0</v>
      </c>
      <c r="BI344" s="233">
        <f>IF(N344="nulová",J344,0)</f>
        <v>0</v>
      </c>
      <c r="BJ344" s="18" t="s">
        <v>84</v>
      </c>
      <c r="BK344" s="233">
        <f>ROUND(I344*H344,2)</f>
        <v>0</v>
      </c>
      <c r="BL344" s="18" t="s">
        <v>124</v>
      </c>
      <c r="BM344" s="232" t="s">
        <v>602</v>
      </c>
    </row>
    <row r="345" s="14" customFormat="1">
      <c r="A345" s="14"/>
      <c r="B345" s="245"/>
      <c r="C345" s="246"/>
      <c r="D345" s="236" t="s">
        <v>126</v>
      </c>
      <c r="E345" s="247" t="s">
        <v>1</v>
      </c>
      <c r="F345" s="248" t="s">
        <v>470</v>
      </c>
      <c r="G345" s="246"/>
      <c r="H345" s="249">
        <v>45</v>
      </c>
      <c r="I345" s="250"/>
      <c r="J345" s="246"/>
      <c r="K345" s="246"/>
      <c r="L345" s="251"/>
      <c r="M345" s="252"/>
      <c r="N345" s="253"/>
      <c r="O345" s="253"/>
      <c r="P345" s="253"/>
      <c r="Q345" s="253"/>
      <c r="R345" s="253"/>
      <c r="S345" s="253"/>
      <c r="T345" s="254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5" t="s">
        <v>126</v>
      </c>
      <c r="AU345" s="255" t="s">
        <v>86</v>
      </c>
      <c r="AV345" s="14" t="s">
        <v>86</v>
      </c>
      <c r="AW345" s="14" t="s">
        <v>32</v>
      </c>
      <c r="AX345" s="14" t="s">
        <v>84</v>
      </c>
      <c r="AY345" s="255" t="s">
        <v>118</v>
      </c>
    </row>
    <row r="346" s="14" customFormat="1">
      <c r="A346" s="14"/>
      <c r="B346" s="245"/>
      <c r="C346" s="246"/>
      <c r="D346" s="236" t="s">
        <v>126</v>
      </c>
      <c r="E346" s="246"/>
      <c r="F346" s="248" t="s">
        <v>603</v>
      </c>
      <c r="G346" s="246"/>
      <c r="H346" s="249">
        <v>45.899999999999999</v>
      </c>
      <c r="I346" s="250"/>
      <c r="J346" s="246"/>
      <c r="K346" s="246"/>
      <c r="L346" s="251"/>
      <c r="M346" s="252"/>
      <c r="N346" s="253"/>
      <c r="O346" s="253"/>
      <c r="P346" s="253"/>
      <c r="Q346" s="253"/>
      <c r="R346" s="253"/>
      <c r="S346" s="253"/>
      <c r="T346" s="254"/>
      <c r="U346" s="14"/>
      <c r="V346" s="14"/>
      <c r="W346" s="14"/>
      <c r="X346" s="14"/>
      <c r="Y346" s="14"/>
      <c r="Z346" s="14"/>
      <c r="AA346" s="14"/>
      <c r="AB346" s="14"/>
      <c r="AC346" s="14"/>
      <c r="AD346" s="14"/>
      <c r="AE346" s="14"/>
      <c r="AT346" s="255" t="s">
        <v>126</v>
      </c>
      <c r="AU346" s="255" t="s">
        <v>86</v>
      </c>
      <c r="AV346" s="14" t="s">
        <v>86</v>
      </c>
      <c r="AW346" s="14" t="s">
        <v>4</v>
      </c>
      <c r="AX346" s="14" t="s">
        <v>84</v>
      </c>
      <c r="AY346" s="255" t="s">
        <v>118</v>
      </c>
    </row>
    <row r="347" s="2" customFormat="1" ht="44.25" customHeight="1">
      <c r="A347" s="39"/>
      <c r="B347" s="40"/>
      <c r="C347" s="220" t="s">
        <v>604</v>
      </c>
      <c r="D347" s="220" t="s">
        <v>120</v>
      </c>
      <c r="E347" s="221" t="s">
        <v>605</v>
      </c>
      <c r="F347" s="222" t="s">
        <v>606</v>
      </c>
      <c r="G347" s="223" t="s">
        <v>459</v>
      </c>
      <c r="H347" s="224">
        <v>271</v>
      </c>
      <c r="I347" s="225"/>
      <c r="J347" s="226">
        <f>ROUND(I347*H347,2)</f>
        <v>0</v>
      </c>
      <c r="K347" s="227"/>
      <c r="L347" s="45"/>
      <c r="M347" s="228" t="s">
        <v>1</v>
      </c>
      <c r="N347" s="229" t="s">
        <v>41</v>
      </c>
      <c r="O347" s="92"/>
      <c r="P347" s="230">
        <f>O347*H347</f>
        <v>0</v>
      </c>
      <c r="Q347" s="230">
        <v>0.10095</v>
      </c>
      <c r="R347" s="230">
        <f>Q347*H347</f>
        <v>27.35745</v>
      </c>
      <c r="S347" s="230">
        <v>0</v>
      </c>
      <c r="T347" s="231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2" t="s">
        <v>124</v>
      </c>
      <c r="AT347" s="232" t="s">
        <v>120</v>
      </c>
      <c r="AU347" s="232" t="s">
        <v>86</v>
      </c>
      <c r="AY347" s="18" t="s">
        <v>118</v>
      </c>
      <c r="BE347" s="233">
        <f>IF(N347="základní",J347,0)</f>
        <v>0</v>
      </c>
      <c r="BF347" s="233">
        <f>IF(N347="snížená",J347,0)</f>
        <v>0</v>
      </c>
      <c r="BG347" s="233">
        <f>IF(N347="zákl. přenesená",J347,0)</f>
        <v>0</v>
      </c>
      <c r="BH347" s="233">
        <f>IF(N347="sníž. přenesená",J347,0)</f>
        <v>0</v>
      </c>
      <c r="BI347" s="233">
        <f>IF(N347="nulová",J347,0)</f>
        <v>0</v>
      </c>
      <c r="BJ347" s="18" t="s">
        <v>84</v>
      </c>
      <c r="BK347" s="233">
        <f>ROUND(I347*H347,2)</f>
        <v>0</v>
      </c>
      <c r="BL347" s="18" t="s">
        <v>124</v>
      </c>
      <c r="BM347" s="232" t="s">
        <v>607</v>
      </c>
    </row>
    <row r="348" s="14" customFormat="1">
      <c r="A348" s="14"/>
      <c r="B348" s="245"/>
      <c r="C348" s="246"/>
      <c r="D348" s="236" t="s">
        <v>126</v>
      </c>
      <c r="E348" s="247" t="s">
        <v>1</v>
      </c>
      <c r="F348" s="248" t="s">
        <v>608</v>
      </c>
      <c r="G348" s="246"/>
      <c r="H348" s="249">
        <v>271</v>
      </c>
      <c r="I348" s="250"/>
      <c r="J348" s="246"/>
      <c r="K348" s="246"/>
      <c r="L348" s="251"/>
      <c r="M348" s="252"/>
      <c r="N348" s="253"/>
      <c r="O348" s="253"/>
      <c r="P348" s="253"/>
      <c r="Q348" s="253"/>
      <c r="R348" s="253"/>
      <c r="S348" s="253"/>
      <c r="T348" s="254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5" t="s">
        <v>126</v>
      </c>
      <c r="AU348" s="255" t="s">
        <v>86</v>
      </c>
      <c r="AV348" s="14" t="s">
        <v>86</v>
      </c>
      <c r="AW348" s="14" t="s">
        <v>32</v>
      </c>
      <c r="AX348" s="14" t="s">
        <v>84</v>
      </c>
      <c r="AY348" s="255" t="s">
        <v>118</v>
      </c>
    </row>
    <row r="349" s="2" customFormat="1" ht="16.5" customHeight="1">
      <c r="A349" s="39"/>
      <c r="B349" s="40"/>
      <c r="C349" s="278" t="s">
        <v>609</v>
      </c>
      <c r="D349" s="278" t="s">
        <v>164</v>
      </c>
      <c r="E349" s="279" t="s">
        <v>610</v>
      </c>
      <c r="F349" s="280" t="s">
        <v>611</v>
      </c>
      <c r="G349" s="281" t="s">
        <v>459</v>
      </c>
      <c r="H349" s="282">
        <v>276.42000000000002</v>
      </c>
      <c r="I349" s="283"/>
      <c r="J349" s="284">
        <f>ROUND(I349*H349,2)</f>
        <v>0</v>
      </c>
      <c r="K349" s="285"/>
      <c r="L349" s="286"/>
      <c r="M349" s="287" t="s">
        <v>1</v>
      </c>
      <c r="N349" s="288" t="s">
        <v>41</v>
      </c>
      <c r="O349" s="92"/>
      <c r="P349" s="230">
        <f>O349*H349</f>
        <v>0</v>
      </c>
      <c r="Q349" s="230">
        <v>0.024</v>
      </c>
      <c r="R349" s="230">
        <f>Q349*H349</f>
        <v>6.6340800000000009</v>
      </c>
      <c r="S349" s="230">
        <v>0</v>
      </c>
      <c r="T349" s="231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2" t="s">
        <v>168</v>
      </c>
      <c r="AT349" s="232" t="s">
        <v>164</v>
      </c>
      <c r="AU349" s="232" t="s">
        <v>86</v>
      </c>
      <c r="AY349" s="18" t="s">
        <v>118</v>
      </c>
      <c r="BE349" s="233">
        <f>IF(N349="základní",J349,0)</f>
        <v>0</v>
      </c>
      <c r="BF349" s="233">
        <f>IF(N349="snížená",J349,0)</f>
        <v>0</v>
      </c>
      <c r="BG349" s="233">
        <f>IF(N349="zákl. přenesená",J349,0)</f>
        <v>0</v>
      </c>
      <c r="BH349" s="233">
        <f>IF(N349="sníž. přenesená",J349,0)</f>
        <v>0</v>
      </c>
      <c r="BI349" s="233">
        <f>IF(N349="nulová",J349,0)</f>
        <v>0</v>
      </c>
      <c r="BJ349" s="18" t="s">
        <v>84</v>
      </c>
      <c r="BK349" s="233">
        <f>ROUND(I349*H349,2)</f>
        <v>0</v>
      </c>
      <c r="BL349" s="18" t="s">
        <v>124</v>
      </c>
      <c r="BM349" s="232" t="s">
        <v>612</v>
      </c>
    </row>
    <row r="350" s="14" customFormat="1">
      <c r="A350" s="14"/>
      <c r="B350" s="245"/>
      <c r="C350" s="246"/>
      <c r="D350" s="236" t="s">
        <v>126</v>
      </c>
      <c r="E350" s="247" t="s">
        <v>1</v>
      </c>
      <c r="F350" s="248" t="s">
        <v>608</v>
      </c>
      <c r="G350" s="246"/>
      <c r="H350" s="249">
        <v>271</v>
      </c>
      <c r="I350" s="250"/>
      <c r="J350" s="246"/>
      <c r="K350" s="246"/>
      <c r="L350" s="251"/>
      <c r="M350" s="252"/>
      <c r="N350" s="253"/>
      <c r="O350" s="253"/>
      <c r="P350" s="253"/>
      <c r="Q350" s="253"/>
      <c r="R350" s="253"/>
      <c r="S350" s="253"/>
      <c r="T350" s="254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5" t="s">
        <v>126</v>
      </c>
      <c r="AU350" s="255" t="s">
        <v>86</v>
      </c>
      <c r="AV350" s="14" t="s">
        <v>86</v>
      </c>
      <c r="AW350" s="14" t="s">
        <v>32</v>
      </c>
      <c r="AX350" s="14" t="s">
        <v>84</v>
      </c>
      <c r="AY350" s="255" t="s">
        <v>118</v>
      </c>
    </row>
    <row r="351" s="14" customFormat="1">
      <c r="A351" s="14"/>
      <c r="B351" s="245"/>
      <c r="C351" s="246"/>
      <c r="D351" s="236" t="s">
        <v>126</v>
      </c>
      <c r="E351" s="246"/>
      <c r="F351" s="248" t="s">
        <v>613</v>
      </c>
      <c r="G351" s="246"/>
      <c r="H351" s="249">
        <v>276.42000000000002</v>
      </c>
      <c r="I351" s="250"/>
      <c r="J351" s="246"/>
      <c r="K351" s="246"/>
      <c r="L351" s="251"/>
      <c r="M351" s="252"/>
      <c r="N351" s="253"/>
      <c r="O351" s="253"/>
      <c r="P351" s="253"/>
      <c r="Q351" s="253"/>
      <c r="R351" s="253"/>
      <c r="S351" s="253"/>
      <c r="T351" s="254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5" t="s">
        <v>126</v>
      </c>
      <c r="AU351" s="255" t="s">
        <v>86</v>
      </c>
      <c r="AV351" s="14" t="s">
        <v>86</v>
      </c>
      <c r="AW351" s="14" t="s">
        <v>4</v>
      </c>
      <c r="AX351" s="14" t="s">
        <v>84</v>
      </c>
      <c r="AY351" s="255" t="s">
        <v>118</v>
      </c>
    </row>
    <row r="352" s="2" customFormat="1" ht="16.5" customHeight="1">
      <c r="A352" s="39"/>
      <c r="B352" s="40"/>
      <c r="C352" s="220" t="s">
        <v>614</v>
      </c>
      <c r="D352" s="220" t="s">
        <v>120</v>
      </c>
      <c r="E352" s="221" t="s">
        <v>615</v>
      </c>
      <c r="F352" s="222" t="s">
        <v>616</v>
      </c>
      <c r="G352" s="223" t="s">
        <v>347</v>
      </c>
      <c r="H352" s="224">
        <v>4</v>
      </c>
      <c r="I352" s="225"/>
      <c r="J352" s="226">
        <f>ROUND(I352*H352,2)</f>
        <v>0</v>
      </c>
      <c r="K352" s="227"/>
      <c r="L352" s="45"/>
      <c r="M352" s="228" t="s">
        <v>1</v>
      </c>
      <c r="N352" s="229" t="s">
        <v>41</v>
      </c>
      <c r="O352" s="92"/>
      <c r="P352" s="230">
        <f>O352*H352</f>
        <v>0</v>
      </c>
      <c r="Q352" s="230">
        <v>0</v>
      </c>
      <c r="R352" s="230">
        <f>Q352*H352</f>
        <v>0</v>
      </c>
      <c r="S352" s="230">
        <v>0</v>
      </c>
      <c r="T352" s="231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32" t="s">
        <v>124</v>
      </c>
      <c r="AT352" s="232" t="s">
        <v>120</v>
      </c>
      <c r="AU352" s="232" t="s">
        <v>86</v>
      </c>
      <c r="AY352" s="18" t="s">
        <v>118</v>
      </c>
      <c r="BE352" s="233">
        <f>IF(N352="základní",J352,0)</f>
        <v>0</v>
      </c>
      <c r="BF352" s="233">
        <f>IF(N352="snížená",J352,0)</f>
        <v>0</v>
      </c>
      <c r="BG352" s="233">
        <f>IF(N352="zákl. přenesená",J352,0)</f>
        <v>0</v>
      </c>
      <c r="BH352" s="233">
        <f>IF(N352="sníž. přenesená",J352,0)</f>
        <v>0</v>
      </c>
      <c r="BI352" s="233">
        <f>IF(N352="nulová",J352,0)</f>
        <v>0</v>
      </c>
      <c r="BJ352" s="18" t="s">
        <v>84</v>
      </c>
      <c r="BK352" s="233">
        <f>ROUND(I352*H352,2)</f>
        <v>0</v>
      </c>
      <c r="BL352" s="18" t="s">
        <v>124</v>
      </c>
      <c r="BM352" s="232" t="s">
        <v>617</v>
      </c>
    </row>
    <row r="353" s="14" customFormat="1">
      <c r="A353" s="14"/>
      <c r="B353" s="245"/>
      <c r="C353" s="246"/>
      <c r="D353" s="236" t="s">
        <v>126</v>
      </c>
      <c r="E353" s="247" t="s">
        <v>1</v>
      </c>
      <c r="F353" s="248" t="s">
        <v>618</v>
      </c>
      <c r="G353" s="246"/>
      <c r="H353" s="249">
        <v>4</v>
      </c>
      <c r="I353" s="250"/>
      <c r="J353" s="246"/>
      <c r="K353" s="246"/>
      <c r="L353" s="251"/>
      <c r="M353" s="252"/>
      <c r="N353" s="253"/>
      <c r="O353" s="253"/>
      <c r="P353" s="253"/>
      <c r="Q353" s="253"/>
      <c r="R353" s="253"/>
      <c r="S353" s="253"/>
      <c r="T353" s="254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5" t="s">
        <v>126</v>
      </c>
      <c r="AU353" s="255" t="s">
        <v>86</v>
      </c>
      <c r="AV353" s="14" t="s">
        <v>86</v>
      </c>
      <c r="AW353" s="14" t="s">
        <v>32</v>
      </c>
      <c r="AX353" s="14" t="s">
        <v>84</v>
      </c>
      <c r="AY353" s="255" t="s">
        <v>118</v>
      </c>
    </row>
    <row r="354" s="12" customFormat="1" ht="22.8" customHeight="1">
      <c r="A354" s="12"/>
      <c r="B354" s="204"/>
      <c r="C354" s="205"/>
      <c r="D354" s="206" t="s">
        <v>75</v>
      </c>
      <c r="E354" s="218" t="s">
        <v>215</v>
      </c>
      <c r="F354" s="218" t="s">
        <v>216</v>
      </c>
      <c r="G354" s="205"/>
      <c r="H354" s="205"/>
      <c r="I354" s="208"/>
      <c r="J354" s="219">
        <f>BK354</f>
        <v>0</v>
      </c>
      <c r="K354" s="205"/>
      <c r="L354" s="210"/>
      <c r="M354" s="211"/>
      <c r="N354" s="212"/>
      <c r="O354" s="212"/>
      <c r="P354" s="213">
        <f>SUM(P355:P360)</f>
        <v>0</v>
      </c>
      <c r="Q354" s="212"/>
      <c r="R354" s="213">
        <f>SUM(R355:R360)</f>
        <v>0</v>
      </c>
      <c r="S354" s="212"/>
      <c r="T354" s="214">
        <f>SUM(T355:T360)</f>
        <v>0</v>
      </c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R354" s="215" t="s">
        <v>84</v>
      </c>
      <c r="AT354" s="216" t="s">
        <v>75</v>
      </c>
      <c r="AU354" s="216" t="s">
        <v>84</v>
      </c>
      <c r="AY354" s="215" t="s">
        <v>118</v>
      </c>
      <c r="BK354" s="217">
        <f>SUM(BK355:BK360)</f>
        <v>0</v>
      </c>
    </row>
    <row r="355" s="2" customFormat="1" ht="37.8" customHeight="1">
      <c r="A355" s="39"/>
      <c r="B355" s="40"/>
      <c r="C355" s="220" t="s">
        <v>619</v>
      </c>
      <c r="D355" s="220" t="s">
        <v>120</v>
      </c>
      <c r="E355" s="221" t="s">
        <v>225</v>
      </c>
      <c r="F355" s="222" t="s">
        <v>226</v>
      </c>
      <c r="G355" s="223" t="s">
        <v>167</v>
      </c>
      <c r="H355" s="224">
        <v>0.38800000000000001</v>
      </c>
      <c r="I355" s="225"/>
      <c r="J355" s="226">
        <f>ROUND(I355*H355,2)</f>
        <v>0</v>
      </c>
      <c r="K355" s="227"/>
      <c r="L355" s="45"/>
      <c r="M355" s="228" t="s">
        <v>1</v>
      </c>
      <c r="N355" s="229" t="s">
        <v>41</v>
      </c>
      <c r="O355" s="92"/>
      <c r="P355" s="230">
        <f>O355*H355</f>
        <v>0</v>
      </c>
      <c r="Q355" s="230">
        <v>0</v>
      </c>
      <c r="R355" s="230">
        <f>Q355*H355</f>
        <v>0</v>
      </c>
      <c r="S355" s="230">
        <v>0</v>
      </c>
      <c r="T355" s="231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32" t="s">
        <v>124</v>
      </c>
      <c r="AT355" s="232" t="s">
        <v>120</v>
      </c>
      <c r="AU355" s="232" t="s">
        <v>86</v>
      </c>
      <c r="AY355" s="18" t="s">
        <v>118</v>
      </c>
      <c r="BE355" s="233">
        <f>IF(N355="základní",J355,0)</f>
        <v>0</v>
      </c>
      <c r="BF355" s="233">
        <f>IF(N355="snížená",J355,0)</f>
        <v>0</v>
      </c>
      <c r="BG355" s="233">
        <f>IF(N355="zákl. přenesená",J355,0)</f>
        <v>0</v>
      </c>
      <c r="BH355" s="233">
        <f>IF(N355="sníž. přenesená",J355,0)</f>
        <v>0</v>
      </c>
      <c r="BI355" s="233">
        <f>IF(N355="nulová",J355,0)</f>
        <v>0</v>
      </c>
      <c r="BJ355" s="18" t="s">
        <v>84</v>
      </c>
      <c r="BK355" s="233">
        <f>ROUND(I355*H355,2)</f>
        <v>0</v>
      </c>
      <c r="BL355" s="18" t="s">
        <v>124</v>
      </c>
      <c r="BM355" s="232" t="s">
        <v>620</v>
      </c>
    </row>
    <row r="356" s="13" customFormat="1">
      <c r="A356" s="13"/>
      <c r="B356" s="234"/>
      <c r="C356" s="235"/>
      <c r="D356" s="236" t="s">
        <v>126</v>
      </c>
      <c r="E356" s="237" t="s">
        <v>1</v>
      </c>
      <c r="F356" s="238" t="s">
        <v>621</v>
      </c>
      <c r="G356" s="235"/>
      <c r="H356" s="237" t="s">
        <v>1</v>
      </c>
      <c r="I356" s="239"/>
      <c r="J356" s="235"/>
      <c r="K356" s="235"/>
      <c r="L356" s="240"/>
      <c r="M356" s="241"/>
      <c r="N356" s="242"/>
      <c r="O356" s="242"/>
      <c r="P356" s="242"/>
      <c r="Q356" s="242"/>
      <c r="R356" s="242"/>
      <c r="S356" s="242"/>
      <c r="T356" s="24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4" t="s">
        <v>126</v>
      </c>
      <c r="AU356" s="244" t="s">
        <v>86</v>
      </c>
      <c r="AV356" s="13" t="s">
        <v>84</v>
      </c>
      <c r="AW356" s="13" t="s">
        <v>32</v>
      </c>
      <c r="AX356" s="13" t="s">
        <v>76</v>
      </c>
      <c r="AY356" s="244" t="s">
        <v>118</v>
      </c>
    </row>
    <row r="357" s="13" customFormat="1">
      <c r="A357" s="13"/>
      <c r="B357" s="234"/>
      <c r="C357" s="235"/>
      <c r="D357" s="236" t="s">
        <v>126</v>
      </c>
      <c r="E357" s="237" t="s">
        <v>1</v>
      </c>
      <c r="F357" s="238" t="s">
        <v>622</v>
      </c>
      <c r="G357" s="235"/>
      <c r="H357" s="237" t="s">
        <v>1</v>
      </c>
      <c r="I357" s="239"/>
      <c r="J357" s="235"/>
      <c r="K357" s="235"/>
      <c r="L357" s="240"/>
      <c r="M357" s="241"/>
      <c r="N357" s="242"/>
      <c r="O357" s="242"/>
      <c r="P357" s="242"/>
      <c r="Q357" s="242"/>
      <c r="R357" s="242"/>
      <c r="S357" s="242"/>
      <c r="T357" s="24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44" t="s">
        <v>126</v>
      </c>
      <c r="AU357" s="244" t="s">
        <v>86</v>
      </c>
      <c r="AV357" s="13" t="s">
        <v>84</v>
      </c>
      <c r="AW357" s="13" t="s">
        <v>32</v>
      </c>
      <c r="AX357" s="13" t="s">
        <v>76</v>
      </c>
      <c r="AY357" s="244" t="s">
        <v>118</v>
      </c>
    </row>
    <row r="358" s="14" customFormat="1">
      <c r="A358" s="14"/>
      <c r="B358" s="245"/>
      <c r="C358" s="246"/>
      <c r="D358" s="236" t="s">
        <v>126</v>
      </c>
      <c r="E358" s="247" t="s">
        <v>1</v>
      </c>
      <c r="F358" s="248" t="s">
        <v>623</v>
      </c>
      <c r="G358" s="246"/>
      <c r="H358" s="249">
        <v>0.38800000000000001</v>
      </c>
      <c r="I358" s="250"/>
      <c r="J358" s="246"/>
      <c r="K358" s="246"/>
      <c r="L358" s="251"/>
      <c r="M358" s="252"/>
      <c r="N358" s="253"/>
      <c r="O358" s="253"/>
      <c r="P358" s="253"/>
      <c r="Q358" s="253"/>
      <c r="R358" s="253"/>
      <c r="S358" s="253"/>
      <c r="T358" s="254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5" t="s">
        <v>126</v>
      </c>
      <c r="AU358" s="255" t="s">
        <v>86</v>
      </c>
      <c r="AV358" s="14" t="s">
        <v>86</v>
      </c>
      <c r="AW358" s="14" t="s">
        <v>32</v>
      </c>
      <c r="AX358" s="14" t="s">
        <v>84</v>
      </c>
      <c r="AY358" s="255" t="s">
        <v>118</v>
      </c>
    </row>
    <row r="359" s="2" customFormat="1" ht="37.8" customHeight="1">
      <c r="A359" s="39"/>
      <c r="B359" s="40"/>
      <c r="C359" s="220" t="s">
        <v>624</v>
      </c>
      <c r="D359" s="220" t="s">
        <v>120</v>
      </c>
      <c r="E359" s="221" t="s">
        <v>234</v>
      </c>
      <c r="F359" s="222" t="s">
        <v>235</v>
      </c>
      <c r="G359" s="223" t="s">
        <v>167</v>
      </c>
      <c r="H359" s="224">
        <v>1.1639999999999999</v>
      </c>
      <c r="I359" s="225"/>
      <c r="J359" s="226">
        <f>ROUND(I359*H359,2)</f>
        <v>0</v>
      </c>
      <c r="K359" s="227"/>
      <c r="L359" s="45"/>
      <c r="M359" s="228" t="s">
        <v>1</v>
      </c>
      <c r="N359" s="229" t="s">
        <v>41</v>
      </c>
      <c r="O359" s="92"/>
      <c r="P359" s="230">
        <f>O359*H359</f>
        <v>0</v>
      </c>
      <c r="Q359" s="230">
        <v>0</v>
      </c>
      <c r="R359" s="230">
        <f>Q359*H359</f>
        <v>0</v>
      </c>
      <c r="S359" s="230">
        <v>0</v>
      </c>
      <c r="T359" s="231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32" t="s">
        <v>124</v>
      </c>
      <c r="AT359" s="232" t="s">
        <v>120</v>
      </c>
      <c r="AU359" s="232" t="s">
        <v>86</v>
      </c>
      <c r="AY359" s="18" t="s">
        <v>118</v>
      </c>
      <c r="BE359" s="233">
        <f>IF(N359="základní",J359,0)</f>
        <v>0</v>
      </c>
      <c r="BF359" s="233">
        <f>IF(N359="snížená",J359,0)</f>
        <v>0</v>
      </c>
      <c r="BG359" s="233">
        <f>IF(N359="zákl. přenesená",J359,0)</f>
        <v>0</v>
      </c>
      <c r="BH359" s="233">
        <f>IF(N359="sníž. přenesená",J359,0)</f>
        <v>0</v>
      </c>
      <c r="BI359" s="233">
        <f>IF(N359="nulová",J359,0)</f>
        <v>0</v>
      </c>
      <c r="BJ359" s="18" t="s">
        <v>84</v>
      </c>
      <c r="BK359" s="233">
        <f>ROUND(I359*H359,2)</f>
        <v>0</v>
      </c>
      <c r="BL359" s="18" t="s">
        <v>124</v>
      </c>
      <c r="BM359" s="232" t="s">
        <v>625</v>
      </c>
    </row>
    <row r="360" s="14" customFormat="1">
      <c r="A360" s="14"/>
      <c r="B360" s="245"/>
      <c r="C360" s="246"/>
      <c r="D360" s="236" t="s">
        <v>126</v>
      </c>
      <c r="E360" s="247" t="s">
        <v>1</v>
      </c>
      <c r="F360" s="248" t="s">
        <v>626</v>
      </c>
      <c r="G360" s="246"/>
      <c r="H360" s="249">
        <v>1.1639999999999999</v>
      </c>
      <c r="I360" s="250"/>
      <c r="J360" s="246"/>
      <c r="K360" s="246"/>
      <c r="L360" s="251"/>
      <c r="M360" s="252"/>
      <c r="N360" s="253"/>
      <c r="O360" s="253"/>
      <c r="P360" s="253"/>
      <c r="Q360" s="253"/>
      <c r="R360" s="253"/>
      <c r="S360" s="253"/>
      <c r="T360" s="254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5" t="s">
        <v>126</v>
      </c>
      <c r="AU360" s="255" t="s">
        <v>86</v>
      </c>
      <c r="AV360" s="14" t="s">
        <v>86</v>
      </c>
      <c r="AW360" s="14" t="s">
        <v>32</v>
      </c>
      <c r="AX360" s="14" t="s">
        <v>84</v>
      </c>
      <c r="AY360" s="255" t="s">
        <v>118</v>
      </c>
    </row>
    <row r="361" s="12" customFormat="1" ht="22.8" customHeight="1">
      <c r="A361" s="12"/>
      <c r="B361" s="204"/>
      <c r="C361" s="205"/>
      <c r="D361" s="206" t="s">
        <v>75</v>
      </c>
      <c r="E361" s="218" t="s">
        <v>627</v>
      </c>
      <c r="F361" s="218" t="s">
        <v>628</v>
      </c>
      <c r="G361" s="205"/>
      <c r="H361" s="205"/>
      <c r="I361" s="208"/>
      <c r="J361" s="219">
        <f>BK361</f>
        <v>0</v>
      </c>
      <c r="K361" s="205"/>
      <c r="L361" s="210"/>
      <c r="M361" s="211"/>
      <c r="N361" s="212"/>
      <c r="O361" s="212"/>
      <c r="P361" s="213">
        <f>SUM(P362:P363)</f>
        <v>0</v>
      </c>
      <c r="Q361" s="212"/>
      <c r="R361" s="213">
        <f>SUM(R362:R363)</f>
        <v>0</v>
      </c>
      <c r="S361" s="212"/>
      <c r="T361" s="214">
        <f>SUM(T362:T363)</f>
        <v>0</v>
      </c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R361" s="215" t="s">
        <v>84</v>
      </c>
      <c r="AT361" s="216" t="s">
        <v>75</v>
      </c>
      <c r="AU361" s="216" t="s">
        <v>84</v>
      </c>
      <c r="AY361" s="215" t="s">
        <v>118</v>
      </c>
      <c r="BK361" s="217">
        <f>SUM(BK362:BK363)</f>
        <v>0</v>
      </c>
    </row>
    <row r="362" s="2" customFormat="1" ht="44.25" customHeight="1">
      <c r="A362" s="39"/>
      <c r="B362" s="40"/>
      <c r="C362" s="220" t="s">
        <v>629</v>
      </c>
      <c r="D362" s="220" t="s">
        <v>120</v>
      </c>
      <c r="E362" s="221" t="s">
        <v>630</v>
      </c>
      <c r="F362" s="222" t="s">
        <v>631</v>
      </c>
      <c r="G362" s="223" t="s">
        <v>167</v>
      </c>
      <c r="H362" s="224">
        <v>939.15200000000004</v>
      </c>
      <c r="I362" s="225"/>
      <c r="J362" s="226">
        <f>ROUND(I362*H362,2)</f>
        <v>0</v>
      </c>
      <c r="K362" s="227"/>
      <c r="L362" s="45"/>
      <c r="M362" s="228" t="s">
        <v>1</v>
      </c>
      <c r="N362" s="229" t="s">
        <v>41</v>
      </c>
      <c r="O362" s="92"/>
      <c r="P362" s="230">
        <f>O362*H362</f>
        <v>0</v>
      </c>
      <c r="Q362" s="230">
        <v>0</v>
      </c>
      <c r="R362" s="230">
        <f>Q362*H362</f>
        <v>0</v>
      </c>
      <c r="S362" s="230">
        <v>0</v>
      </c>
      <c r="T362" s="231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32" t="s">
        <v>124</v>
      </c>
      <c r="AT362" s="232" t="s">
        <v>120</v>
      </c>
      <c r="AU362" s="232" t="s">
        <v>86</v>
      </c>
      <c r="AY362" s="18" t="s">
        <v>118</v>
      </c>
      <c r="BE362" s="233">
        <f>IF(N362="základní",J362,0)</f>
        <v>0</v>
      </c>
      <c r="BF362" s="233">
        <f>IF(N362="snížená",J362,0)</f>
        <v>0</v>
      </c>
      <c r="BG362" s="233">
        <f>IF(N362="zákl. přenesená",J362,0)</f>
        <v>0</v>
      </c>
      <c r="BH362" s="233">
        <f>IF(N362="sníž. přenesená",J362,0)</f>
        <v>0</v>
      </c>
      <c r="BI362" s="233">
        <f>IF(N362="nulová",J362,0)</f>
        <v>0</v>
      </c>
      <c r="BJ362" s="18" t="s">
        <v>84</v>
      </c>
      <c r="BK362" s="233">
        <f>ROUND(I362*H362,2)</f>
        <v>0</v>
      </c>
      <c r="BL362" s="18" t="s">
        <v>124</v>
      </c>
      <c r="BM362" s="232" t="s">
        <v>632</v>
      </c>
    </row>
    <row r="363" s="2" customFormat="1" ht="55.5" customHeight="1">
      <c r="A363" s="39"/>
      <c r="B363" s="40"/>
      <c r="C363" s="220" t="s">
        <v>633</v>
      </c>
      <c r="D363" s="220" t="s">
        <v>120</v>
      </c>
      <c r="E363" s="221" t="s">
        <v>634</v>
      </c>
      <c r="F363" s="222" t="s">
        <v>635</v>
      </c>
      <c r="G363" s="223" t="s">
        <v>167</v>
      </c>
      <c r="H363" s="224">
        <v>939.15200000000004</v>
      </c>
      <c r="I363" s="225"/>
      <c r="J363" s="226">
        <f>ROUND(I363*H363,2)</f>
        <v>0</v>
      </c>
      <c r="K363" s="227"/>
      <c r="L363" s="45"/>
      <c r="M363" s="228" t="s">
        <v>1</v>
      </c>
      <c r="N363" s="229" t="s">
        <v>41</v>
      </c>
      <c r="O363" s="92"/>
      <c r="P363" s="230">
        <f>O363*H363</f>
        <v>0</v>
      </c>
      <c r="Q363" s="230">
        <v>0</v>
      </c>
      <c r="R363" s="230">
        <f>Q363*H363</f>
        <v>0</v>
      </c>
      <c r="S363" s="230">
        <v>0</v>
      </c>
      <c r="T363" s="231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32" t="s">
        <v>124</v>
      </c>
      <c r="AT363" s="232" t="s">
        <v>120</v>
      </c>
      <c r="AU363" s="232" t="s">
        <v>86</v>
      </c>
      <c r="AY363" s="18" t="s">
        <v>118</v>
      </c>
      <c r="BE363" s="233">
        <f>IF(N363="základní",J363,0)</f>
        <v>0</v>
      </c>
      <c r="BF363" s="233">
        <f>IF(N363="snížená",J363,0)</f>
        <v>0</v>
      </c>
      <c r="BG363" s="233">
        <f>IF(N363="zákl. přenesená",J363,0)</f>
        <v>0</v>
      </c>
      <c r="BH363" s="233">
        <f>IF(N363="sníž. přenesená",J363,0)</f>
        <v>0</v>
      </c>
      <c r="BI363" s="233">
        <f>IF(N363="nulová",J363,0)</f>
        <v>0</v>
      </c>
      <c r="BJ363" s="18" t="s">
        <v>84</v>
      </c>
      <c r="BK363" s="233">
        <f>ROUND(I363*H363,2)</f>
        <v>0</v>
      </c>
      <c r="BL363" s="18" t="s">
        <v>124</v>
      </c>
      <c r="BM363" s="232" t="s">
        <v>636</v>
      </c>
    </row>
    <row r="364" s="12" customFormat="1" ht="25.92" customHeight="1">
      <c r="A364" s="12"/>
      <c r="B364" s="204"/>
      <c r="C364" s="205"/>
      <c r="D364" s="206" t="s">
        <v>75</v>
      </c>
      <c r="E364" s="207" t="s">
        <v>637</v>
      </c>
      <c r="F364" s="207" t="s">
        <v>638</v>
      </c>
      <c r="G364" s="205"/>
      <c r="H364" s="205"/>
      <c r="I364" s="208"/>
      <c r="J364" s="209">
        <f>BK364</f>
        <v>0</v>
      </c>
      <c r="K364" s="205"/>
      <c r="L364" s="210"/>
      <c r="M364" s="211"/>
      <c r="N364" s="212"/>
      <c r="O364" s="212"/>
      <c r="P364" s="213">
        <f>P365+P373+P385+P391</f>
        <v>0</v>
      </c>
      <c r="Q364" s="212"/>
      <c r="R364" s="213">
        <f>R365+R373+R385+R391</f>
        <v>0</v>
      </c>
      <c r="S364" s="212"/>
      <c r="T364" s="214">
        <f>T365+T373+T385+T391</f>
        <v>0</v>
      </c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R364" s="215" t="s">
        <v>151</v>
      </c>
      <c r="AT364" s="216" t="s">
        <v>75</v>
      </c>
      <c r="AU364" s="216" t="s">
        <v>76</v>
      </c>
      <c r="AY364" s="215" t="s">
        <v>118</v>
      </c>
      <c r="BK364" s="217">
        <f>BK365+BK373+BK385+BK391</f>
        <v>0</v>
      </c>
    </row>
    <row r="365" s="12" customFormat="1" ht="22.8" customHeight="1">
      <c r="A365" s="12"/>
      <c r="B365" s="204"/>
      <c r="C365" s="205"/>
      <c r="D365" s="206" t="s">
        <v>75</v>
      </c>
      <c r="E365" s="218" t="s">
        <v>639</v>
      </c>
      <c r="F365" s="218" t="s">
        <v>640</v>
      </c>
      <c r="G365" s="205"/>
      <c r="H365" s="205"/>
      <c r="I365" s="208"/>
      <c r="J365" s="219">
        <f>BK365</f>
        <v>0</v>
      </c>
      <c r="K365" s="205"/>
      <c r="L365" s="210"/>
      <c r="M365" s="211"/>
      <c r="N365" s="212"/>
      <c r="O365" s="212"/>
      <c r="P365" s="213">
        <f>SUM(P366:P372)</f>
        <v>0</v>
      </c>
      <c r="Q365" s="212"/>
      <c r="R365" s="213">
        <f>SUM(R366:R372)</f>
        <v>0</v>
      </c>
      <c r="S365" s="212"/>
      <c r="T365" s="214">
        <f>SUM(T366:T372)</f>
        <v>0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215" t="s">
        <v>151</v>
      </c>
      <c r="AT365" s="216" t="s">
        <v>75</v>
      </c>
      <c r="AU365" s="216" t="s">
        <v>84</v>
      </c>
      <c r="AY365" s="215" t="s">
        <v>118</v>
      </c>
      <c r="BK365" s="217">
        <f>SUM(BK366:BK372)</f>
        <v>0</v>
      </c>
    </row>
    <row r="366" s="2" customFormat="1" ht="16.5" customHeight="1">
      <c r="A366" s="39"/>
      <c r="B366" s="40"/>
      <c r="C366" s="220" t="s">
        <v>641</v>
      </c>
      <c r="D366" s="220" t="s">
        <v>120</v>
      </c>
      <c r="E366" s="221" t="s">
        <v>642</v>
      </c>
      <c r="F366" s="222" t="s">
        <v>643</v>
      </c>
      <c r="G366" s="223" t="s">
        <v>644</v>
      </c>
      <c r="H366" s="224">
        <v>1</v>
      </c>
      <c r="I366" s="225"/>
      <c r="J366" s="226">
        <f>ROUND(I366*H366,2)</f>
        <v>0</v>
      </c>
      <c r="K366" s="227"/>
      <c r="L366" s="45"/>
      <c r="M366" s="228" t="s">
        <v>1</v>
      </c>
      <c r="N366" s="229" t="s">
        <v>41</v>
      </c>
      <c r="O366" s="92"/>
      <c r="P366" s="230">
        <f>O366*H366</f>
        <v>0</v>
      </c>
      <c r="Q366" s="230">
        <v>0</v>
      </c>
      <c r="R366" s="230">
        <f>Q366*H366</f>
        <v>0</v>
      </c>
      <c r="S366" s="230">
        <v>0</v>
      </c>
      <c r="T366" s="231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32" t="s">
        <v>645</v>
      </c>
      <c r="AT366" s="232" t="s">
        <v>120</v>
      </c>
      <c r="AU366" s="232" t="s">
        <v>86</v>
      </c>
      <c r="AY366" s="18" t="s">
        <v>118</v>
      </c>
      <c r="BE366" s="233">
        <f>IF(N366="základní",J366,0)</f>
        <v>0</v>
      </c>
      <c r="BF366" s="233">
        <f>IF(N366="snížená",J366,0)</f>
        <v>0</v>
      </c>
      <c r="BG366" s="233">
        <f>IF(N366="zákl. přenesená",J366,0)</f>
        <v>0</v>
      </c>
      <c r="BH366" s="233">
        <f>IF(N366="sníž. přenesená",J366,0)</f>
        <v>0</v>
      </c>
      <c r="BI366" s="233">
        <f>IF(N366="nulová",J366,0)</f>
        <v>0</v>
      </c>
      <c r="BJ366" s="18" t="s">
        <v>84</v>
      </c>
      <c r="BK366" s="233">
        <f>ROUND(I366*H366,2)</f>
        <v>0</v>
      </c>
      <c r="BL366" s="18" t="s">
        <v>645</v>
      </c>
      <c r="BM366" s="232" t="s">
        <v>646</v>
      </c>
    </row>
    <row r="367" s="13" customFormat="1">
      <c r="A367" s="13"/>
      <c r="B367" s="234"/>
      <c r="C367" s="235"/>
      <c r="D367" s="236" t="s">
        <v>126</v>
      </c>
      <c r="E367" s="237" t="s">
        <v>1</v>
      </c>
      <c r="F367" s="238" t="s">
        <v>647</v>
      </c>
      <c r="G367" s="235"/>
      <c r="H367" s="237" t="s">
        <v>1</v>
      </c>
      <c r="I367" s="239"/>
      <c r="J367" s="235"/>
      <c r="K367" s="235"/>
      <c r="L367" s="240"/>
      <c r="M367" s="241"/>
      <c r="N367" s="242"/>
      <c r="O367" s="242"/>
      <c r="P367" s="242"/>
      <c r="Q367" s="242"/>
      <c r="R367" s="242"/>
      <c r="S367" s="242"/>
      <c r="T367" s="24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4" t="s">
        <v>126</v>
      </c>
      <c r="AU367" s="244" t="s">
        <v>86</v>
      </c>
      <c r="AV367" s="13" t="s">
        <v>84</v>
      </c>
      <c r="AW367" s="13" t="s">
        <v>32</v>
      </c>
      <c r="AX367" s="13" t="s">
        <v>76</v>
      </c>
      <c r="AY367" s="244" t="s">
        <v>118</v>
      </c>
    </row>
    <row r="368" s="14" customFormat="1">
      <c r="A368" s="14"/>
      <c r="B368" s="245"/>
      <c r="C368" s="246"/>
      <c r="D368" s="236" t="s">
        <v>126</v>
      </c>
      <c r="E368" s="247" t="s">
        <v>1</v>
      </c>
      <c r="F368" s="248" t="s">
        <v>84</v>
      </c>
      <c r="G368" s="246"/>
      <c r="H368" s="249">
        <v>1</v>
      </c>
      <c r="I368" s="250"/>
      <c r="J368" s="246"/>
      <c r="K368" s="246"/>
      <c r="L368" s="251"/>
      <c r="M368" s="252"/>
      <c r="N368" s="253"/>
      <c r="O368" s="253"/>
      <c r="P368" s="253"/>
      <c r="Q368" s="253"/>
      <c r="R368" s="253"/>
      <c r="S368" s="253"/>
      <c r="T368" s="254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55" t="s">
        <v>126</v>
      </c>
      <c r="AU368" s="255" t="s">
        <v>86</v>
      </c>
      <c r="AV368" s="14" t="s">
        <v>86</v>
      </c>
      <c r="AW368" s="14" t="s">
        <v>32</v>
      </c>
      <c r="AX368" s="14" t="s">
        <v>84</v>
      </c>
      <c r="AY368" s="255" t="s">
        <v>118</v>
      </c>
    </row>
    <row r="369" s="2" customFormat="1" ht="24.15" customHeight="1">
      <c r="A369" s="39"/>
      <c r="B369" s="40"/>
      <c r="C369" s="220" t="s">
        <v>648</v>
      </c>
      <c r="D369" s="220" t="s">
        <v>120</v>
      </c>
      <c r="E369" s="221" t="s">
        <v>649</v>
      </c>
      <c r="F369" s="222" t="s">
        <v>650</v>
      </c>
      <c r="G369" s="223" t="s">
        <v>651</v>
      </c>
      <c r="H369" s="224">
        <v>1</v>
      </c>
      <c r="I369" s="225"/>
      <c r="J369" s="226">
        <f>ROUND(I369*H369,2)</f>
        <v>0</v>
      </c>
      <c r="K369" s="227"/>
      <c r="L369" s="45"/>
      <c r="M369" s="228" t="s">
        <v>1</v>
      </c>
      <c r="N369" s="229" t="s">
        <v>41</v>
      </c>
      <c r="O369" s="92"/>
      <c r="P369" s="230">
        <f>O369*H369</f>
        <v>0</v>
      </c>
      <c r="Q369" s="230">
        <v>0</v>
      </c>
      <c r="R369" s="230">
        <f>Q369*H369</f>
        <v>0</v>
      </c>
      <c r="S369" s="230">
        <v>0</v>
      </c>
      <c r="T369" s="231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32" t="s">
        <v>645</v>
      </c>
      <c r="AT369" s="232" t="s">
        <v>120</v>
      </c>
      <c r="AU369" s="232" t="s">
        <v>86</v>
      </c>
      <c r="AY369" s="18" t="s">
        <v>118</v>
      </c>
      <c r="BE369" s="233">
        <f>IF(N369="základní",J369,0)</f>
        <v>0</v>
      </c>
      <c r="BF369" s="233">
        <f>IF(N369="snížená",J369,0)</f>
        <v>0</v>
      </c>
      <c r="BG369" s="233">
        <f>IF(N369="zákl. přenesená",J369,0)</f>
        <v>0</v>
      </c>
      <c r="BH369" s="233">
        <f>IF(N369="sníž. přenesená",J369,0)</f>
        <v>0</v>
      </c>
      <c r="BI369" s="233">
        <f>IF(N369="nulová",J369,0)</f>
        <v>0</v>
      </c>
      <c r="BJ369" s="18" t="s">
        <v>84</v>
      </c>
      <c r="BK369" s="233">
        <f>ROUND(I369*H369,2)</f>
        <v>0</v>
      </c>
      <c r="BL369" s="18" t="s">
        <v>645</v>
      </c>
      <c r="BM369" s="232" t="s">
        <v>652</v>
      </c>
    </row>
    <row r="370" s="14" customFormat="1">
      <c r="A370" s="14"/>
      <c r="B370" s="245"/>
      <c r="C370" s="246"/>
      <c r="D370" s="236" t="s">
        <v>126</v>
      </c>
      <c r="E370" s="247" t="s">
        <v>1</v>
      </c>
      <c r="F370" s="248" t="s">
        <v>84</v>
      </c>
      <c r="G370" s="246"/>
      <c r="H370" s="249">
        <v>1</v>
      </c>
      <c r="I370" s="250"/>
      <c r="J370" s="246"/>
      <c r="K370" s="246"/>
      <c r="L370" s="251"/>
      <c r="M370" s="252"/>
      <c r="N370" s="253"/>
      <c r="O370" s="253"/>
      <c r="P370" s="253"/>
      <c r="Q370" s="253"/>
      <c r="R370" s="253"/>
      <c r="S370" s="253"/>
      <c r="T370" s="254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5" t="s">
        <v>126</v>
      </c>
      <c r="AU370" s="255" t="s">
        <v>86</v>
      </c>
      <c r="AV370" s="14" t="s">
        <v>86</v>
      </c>
      <c r="AW370" s="14" t="s">
        <v>32</v>
      </c>
      <c r="AX370" s="14" t="s">
        <v>84</v>
      </c>
      <c r="AY370" s="255" t="s">
        <v>118</v>
      </c>
    </row>
    <row r="371" s="2" customFormat="1" ht="16.5" customHeight="1">
      <c r="A371" s="39"/>
      <c r="B371" s="40"/>
      <c r="C371" s="220" t="s">
        <v>653</v>
      </c>
      <c r="D371" s="220" t="s">
        <v>120</v>
      </c>
      <c r="E371" s="221" t="s">
        <v>654</v>
      </c>
      <c r="F371" s="222" t="s">
        <v>655</v>
      </c>
      <c r="G371" s="223" t="s">
        <v>656</v>
      </c>
      <c r="H371" s="224">
        <v>20</v>
      </c>
      <c r="I371" s="225"/>
      <c r="J371" s="226">
        <f>ROUND(I371*H371,2)</f>
        <v>0</v>
      </c>
      <c r="K371" s="227"/>
      <c r="L371" s="45"/>
      <c r="M371" s="228" t="s">
        <v>1</v>
      </c>
      <c r="N371" s="229" t="s">
        <v>41</v>
      </c>
      <c r="O371" s="92"/>
      <c r="P371" s="230">
        <f>O371*H371</f>
        <v>0</v>
      </c>
      <c r="Q371" s="230">
        <v>0</v>
      </c>
      <c r="R371" s="230">
        <f>Q371*H371</f>
        <v>0</v>
      </c>
      <c r="S371" s="230">
        <v>0</v>
      </c>
      <c r="T371" s="231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2" t="s">
        <v>645</v>
      </c>
      <c r="AT371" s="232" t="s">
        <v>120</v>
      </c>
      <c r="AU371" s="232" t="s">
        <v>86</v>
      </c>
      <c r="AY371" s="18" t="s">
        <v>118</v>
      </c>
      <c r="BE371" s="233">
        <f>IF(N371="základní",J371,0)</f>
        <v>0</v>
      </c>
      <c r="BF371" s="233">
        <f>IF(N371="snížená",J371,0)</f>
        <v>0</v>
      </c>
      <c r="BG371" s="233">
        <f>IF(N371="zákl. přenesená",J371,0)</f>
        <v>0</v>
      </c>
      <c r="BH371" s="233">
        <f>IF(N371="sníž. přenesená",J371,0)</f>
        <v>0</v>
      </c>
      <c r="BI371" s="233">
        <f>IF(N371="nulová",J371,0)</f>
        <v>0</v>
      </c>
      <c r="BJ371" s="18" t="s">
        <v>84</v>
      </c>
      <c r="BK371" s="233">
        <f>ROUND(I371*H371,2)</f>
        <v>0</v>
      </c>
      <c r="BL371" s="18" t="s">
        <v>645</v>
      </c>
      <c r="BM371" s="232" t="s">
        <v>657</v>
      </c>
    </row>
    <row r="372" s="14" customFormat="1">
      <c r="A372" s="14"/>
      <c r="B372" s="245"/>
      <c r="C372" s="246"/>
      <c r="D372" s="236" t="s">
        <v>126</v>
      </c>
      <c r="E372" s="247" t="s">
        <v>1</v>
      </c>
      <c r="F372" s="248" t="s">
        <v>344</v>
      </c>
      <c r="G372" s="246"/>
      <c r="H372" s="249">
        <v>20</v>
      </c>
      <c r="I372" s="250"/>
      <c r="J372" s="246"/>
      <c r="K372" s="246"/>
      <c r="L372" s="251"/>
      <c r="M372" s="252"/>
      <c r="N372" s="253"/>
      <c r="O372" s="253"/>
      <c r="P372" s="253"/>
      <c r="Q372" s="253"/>
      <c r="R372" s="253"/>
      <c r="S372" s="253"/>
      <c r="T372" s="254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5" t="s">
        <v>126</v>
      </c>
      <c r="AU372" s="255" t="s">
        <v>86</v>
      </c>
      <c r="AV372" s="14" t="s">
        <v>86</v>
      </c>
      <c r="AW372" s="14" t="s">
        <v>32</v>
      </c>
      <c r="AX372" s="14" t="s">
        <v>84</v>
      </c>
      <c r="AY372" s="255" t="s">
        <v>118</v>
      </c>
    </row>
    <row r="373" s="12" customFormat="1" ht="22.8" customHeight="1">
      <c r="A373" s="12"/>
      <c r="B373" s="204"/>
      <c r="C373" s="205"/>
      <c r="D373" s="206" t="s">
        <v>75</v>
      </c>
      <c r="E373" s="218" t="s">
        <v>658</v>
      </c>
      <c r="F373" s="218" t="s">
        <v>659</v>
      </c>
      <c r="G373" s="205"/>
      <c r="H373" s="205"/>
      <c r="I373" s="208"/>
      <c r="J373" s="219">
        <f>BK373</f>
        <v>0</v>
      </c>
      <c r="K373" s="205"/>
      <c r="L373" s="210"/>
      <c r="M373" s="211"/>
      <c r="N373" s="212"/>
      <c r="O373" s="212"/>
      <c r="P373" s="213">
        <f>SUM(P374:P384)</f>
        <v>0</v>
      </c>
      <c r="Q373" s="212"/>
      <c r="R373" s="213">
        <f>SUM(R374:R384)</f>
        <v>0</v>
      </c>
      <c r="S373" s="212"/>
      <c r="T373" s="214">
        <f>SUM(T374:T384)</f>
        <v>0</v>
      </c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R373" s="215" t="s">
        <v>151</v>
      </c>
      <c r="AT373" s="216" t="s">
        <v>75</v>
      </c>
      <c r="AU373" s="216" t="s">
        <v>84</v>
      </c>
      <c r="AY373" s="215" t="s">
        <v>118</v>
      </c>
      <c r="BK373" s="217">
        <f>SUM(BK374:BK384)</f>
        <v>0</v>
      </c>
    </row>
    <row r="374" s="2" customFormat="1" ht="16.5" customHeight="1">
      <c r="A374" s="39"/>
      <c r="B374" s="40"/>
      <c r="C374" s="220" t="s">
        <v>660</v>
      </c>
      <c r="D374" s="220" t="s">
        <v>120</v>
      </c>
      <c r="E374" s="221" t="s">
        <v>661</v>
      </c>
      <c r="F374" s="222" t="s">
        <v>662</v>
      </c>
      <c r="G374" s="223" t="s">
        <v>663</v>
      </c>
      <c r="H374" s="224">
        <v>1</v>
      </c>
      <c r="I374" s="225"/>
      <c r="J374" s="226">
        <f>ROUND(I374*H374,2)</f>
        <v>0</v>
      </c>
      <c r="K374" s="227"/>
      <c r="L374" s="45"/>
      <c r="M374" s="228" t="s">
        <v>1</v>
      </c>
      <c r="N374" s="229" t="s">
        <v>41</v>
      </c>
      <c r="O374" s="92"/>
      <c r="P374" s="230">
        <f>O374*H374</f>
        <v>0</v>
      </c>
      <c r="Q374" s="230">
        <v>0</v>
      </c>
      <c r="R374" s="230">
        <f>Q374*H374</f>
        <v>0</v>
      </c>
      <c r="S374" s="230">
        <v>0</v>
      </c>
      <c r="T374" s="231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32" t="s">
        <v>645</v>
      </c>
      <c r="AT374" s="232" t="s">
        <v>120</v>
      </c>
      <c r="AU374" s="232" t="s">
        <v>86</v>
      </c>
      <c r="AY374" s="18" t="s">
        <v>118</v>
      </c>
      <c r="BE374" s="233">
        <f>IF(N374="základní",J374,0)</f>
        <v>0</v>
      </c>
      <c r="BF374" s="233">
        <f>IF(N374="snížená",J374,0)</f>
        <v>0</v>
      </c>
      <c r="BG374" s="233">
        <f>IF(N374="zákl. přenesená",J374,0)</f>
        <v>0</v>
      </c>
      <c r="BH374" s="233">
        <f>IF(N374="sníž. přenesená",J374,0)</f>
        <v>0</v>
      </c>
      <c r="BI374" s="233">
        <f>IF(N374="nulová",J374,0)</f>
        <v>0</v>
      </c>
      <c r="BJ374" s="18" t="s">
        <v>84</v>
      </c>
      <c r="BK374" s="233">
        <f>ROUND(I374*H374,2)</f>
        <v>0</v>
      </c>
      <c r="BL374" s="18" t="s">
        <v>645</v>
      </c>
      <c r="BM374" s="232" t="s">
        <v>664</v>
      </c>
    </row>
    <row r="375" s="13" customFormat="1">
      <c r="A375" s="13"/>
      <c r="B375" s="234"/>
      <c r="C375" s="235"/>
      <c r="D375" s="236" t="s">
        <v>126</v>
      </c>
      <c r="E375" s="237" t="s">
        <v>1</v>
      </c>
      <c r="F375" s="238" t="s">
        <v>665</v>
      </c>
      <c r="G375" s="235"/>
      <c r="H375" s="237" t="s">
        <v>1</v>
      </c>
      <c r="I375" s="239"/>
      <c r="J375" s="235"/>
      <c r="K375" s="235"/>
      <c r="L375" s="240"/>
      <c r="M375" s="241"/>
      <c r="N375" s="242"/>
      <c r="O375" s="242"/>
      <c r="P375" s="242"/>
      <c r="Q375" s="242"/>
      <c r="R375" s="242"/>
      <c r="S375" s="242"/>
      <c r="T375" s="243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4" t="s">
        <v>126</v>
      </c>
      <c r="AU375" s="244" t="s">
        <v>86</v>
      </c>
      <c r="AV375" s="13" t="s">
        <v>84</v>
      </c>
      <c r="AW375" s="13" t="s">
        <v>32</v>
      </c>
      <c r="AX375" s="13" t="s">
        <v>76</v>
      </c>
      <c r="AY375" s="244" t="s">
        <v>118</v>
      </c>
    </row>
    <row r="376" s="13" customFormat="1">
      <c r="A376" s="13"/>
      <c r="B376" s="234"/>
      <c r="C376" s="235"/>
      <c r="D376" s="236" t="s">
        <v>126</v>
      </c>
      <c r="E376" s="237" t="s">
        <v>1</v>
      </c>
      <c r="F376" s="238" t="s">
        <v>666</v>
      </c>
      <c r="G376" s="235"/>
      <c r="H376" s="237" t="s">
        <v>1</v>
      </c>
      <c r="I376" s="239"/>
      <c r="J376" s="235"/>
      <c r="K376" s="235"/>
      <c r="L376" s="240"/>
      <c r="M376" s="241"/>
      <c r="N376" s="242"/>
      <c r="O376" s="242"/>
      <c r="P376" s="242"/>
      <c r="Q376" s="242"/>
      <c r="R376" s="242"/>
      <c r="S376" s="242"/>
      <c r="T376" s="24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4" t="s">
        <v>126</v>
      </c>
      <c r="AU376" s="244" t="s">
        <v>86</v>
      </c>
      <c r="AV376" s="13" t="s">
        <v>84</v>
      </c>
      <c r="AW376" s="13" t="s">
        <v>32</v>
      </c>
      <c r="AX376" s="13" t="s">
        <v>76</v>
      </c>
      <c r="AY376" s="244" t="s">
        <v>118</v>
      </c>
    </row>
    <row r="377" s="13" customFormat="1">
      <c r="A377" s="13"/>
      <c r="B377" s="234"/>
      <c r="C377" s="235"/>
      <c r="D377" s="236" t="s">
        <v>126</v>
      </c>
      <c r="E377" s="237" t="s">
        <v>1</v>
      </c>
      <c r="F377" s="238" t="s">
        <v>667</v>
      </c>
      <c r="G377" s="235"/>
      <c r="H377" s="237" t="s">
        <v>1</v>
      </c>
      <c r="I377" s="239"/>
      <c r="J377" s="235"/>
      <c r="K377" s="235"/>
      <c r="L377" s="240"/>
      <c r="M377" s="241"/>
      <c r="N377" s="242"/>
      <c r="O377" s="242"/>
      <c r="P377" s="242"/>
      <c r="Q377" s="242"/>
      <c r="R377" s="242"/>
      <c r="S377" s="242"/>
      <c r="T377" s="24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4" t="s">
        <v>126</v>
      </c>
      <c r="AU377" s="244" t="s">
        <v>86</v>
      </c>
      <c r="AV377" s="13" t="s">
        <v>84</v>
      </c>
      <c r="AW377" s="13" t="s">
        <v>32</v>
      </c>
      <c r="AX377" s="13" t="s">
        <v>76</v>
      </c>
      <c r="AY377" s="244" t="s">
        <v>118</v>
      </c>
    </row>
    <row r="378" s="14" customFormat="1">
      <c r="A378" s="14"/>
      <c r="B378" s="245"/>
      <c r="C378" s="246"/>
      <c r="D378" s="236" t="s">
        <v>126</v>
      </c>
      <c r="E378" s="247" t="s">
        <v>1</v>
      </c>
      <c r="F378" s="248" t="s">
        <v>84</v>
      </c>
      <c r="G378" s="246"/>
      <c r="H378" s="249">
        <v>1</v>
      </c>
      <c r="I378" s="250"/>
      <c r="J378" s="246"/>
      <c r="K378" s="246"/>
      <c r="L378" s="251"/>
      <c r="M378" s="252"/>
      <c r="N378" s="253"/>
      <c r="O378" s="253"/>
      <c r="P378" s="253"/>
      <c r="Q378" s="253"/>
      <c r="R378" s="253"/>
      <c r="S378" s="253"/>
      <c r="T378" s="254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5" t="s">
        <v>126</v>
      </c>
      <c r="AU378" s="255" t="s">
        <v>86</v>
      </c>
      <c r="AV378" s="14" t="s">
        <v>86</v>
      </c>
      <c r="AW378" s="14" t="s">
        <v>32</v>
      </c>
      <c r="AX378" s="14" t="s">
        <v>84</v>
      </c>
      <c r="AY378" s="255" t="s">
        <v>118</v>
      </c>
    </row>
    <row r="379" s="2" customFormat="1" ht="16.5" customHeight="1">
      <c r="A379" s="39"/>
      <c r="B379" s="40"/>
      <c r="C379" s="220" t="s">
        <v>668</v>
      </c>
      <c r="D379" s="220" t="s">
        <v>120</v>
      </c>
      <c r="E379" s="221" t="s">
        <v>669</v>
      </c>
      <c r="F379" s="222" t="s">
        <v>670</v>
      </c>
      <c r="G379" s="223" t="s">
        <v>651</v>
      </c>
      <c r="H379" s="224">
        <v>1</v>
      </c>
      <c r="I379" s="225"/>
      <c r="J379" s="226">
        <f>ROUND(I379*H379,2)</f>
        <v>0</v>
      </c>
      <c r="K379" s="227"/>
      <c r="L379" s="45"/>
      <c r="M379" s="228" t="s">
        <v>1</v>
      </c>
      <c r="N379" s="229" t="s">
        <v>41</v>
      </c>
      <c r="O379" s="92"/>
      <c r="P379" s="230">
        <f>O379*H379</f>
        <v>0</v>
      </c>
      <c r="Q379" s="230">
        <v>0</v>
      </c>
      <c r="R379" s="230">
        <f>Q379*H379</f>
        <v>0</v>
      </c>
      <c r="S379" s="230">
        <v>0</v>
      </c>
      <c r="T379" s="231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2" t="s">
        <v>645</v>
      </c>
      <c r="AT379" s="232" t="s">
        <v>120</v>
      </c>
      <c r="AU379" s="232" t="s">
        <v>86</v>
      </c>
      <c r="AY379" s="18" t="s">
        <v>118</v>
      </c>
      <c r="BE379" s="233">
        <f>IF(N379="základní",J379,0)</f>
        <v>0</v>
      </c>
      <c r="BF379" s="233">
        <f>IF(N379="snížená",J379,0)</f>
        <v>0</v>
      </c>
      <c r="BG379" s="233">
        <f>IF(N379="zákl. přenesená",J379,0)</f>
        <v>0</v>
      </c>
      <c r="BH379" s="233">
        <f>IF(N379="sníž. přenesená",J379,0)</f>
        <v>0</v>
      </c>
      <c r="BI379" s="233">
        <f>IF(N379="nulová",J379,0)</f>
        <v>0</v>
      </c>
      <c r="BJ379" s="18" t="s">
        <v>84</v>
      </c>
      <c r="BK379" s="233">
        <f>ROUND(I379*H379,2)</f>
        <v>0</v>
      </c>
      <c r="BL379" s="18" t="s">
        <v>645</v>
      </c>
      <c r="BM379" s="232" t="s">
        <v>671</v>
      </c>
    </row>
    <row r="380" s="13" customFormat="1">
      <c r="A380" s="13"/>
      <c r="B380" s="234"/>
      <c r="C380" s="235"/>
      <c r="D380" s="236" t="s">
        <v>126</v>
      </c>
      <c r="E380" s="237" t="s">
        <v>1</v>
      </c>
      <c r="F380" s="238" t="s">
        <v>672</v>
      </c>
      <c r="G380" s="235"/>
      <c r="H380" s="237" t="s">
        <v>1</v>
      </c>
      <c r="I380" s="239"/>
      <c r="J380" s="235"/>
      <c r="K380" s="235"/>
      <c r="L380" s="240"/>
      <c r="M380" s="241"/>
      <c r="N380" s="242"/>
      <c r="O380" s="242"/>
      <c r="P380" s="242"/>
      <c r="Q380" s="242"/>
      <c r="R380" s="242"/>
      <c r="S380" s="242"/>
      <c r="T380" s="24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4" t="s">
        <v>126</v>
      </c>
      <c r="AU380" s="244" t="s">
        <v>86</v>
      </c>
      <c r="AV380" s="13" t="s">
        <v>84</v>
      </c>
      <c r="AW380" s="13" t="s">
        <v>32</v>
      </c>
      <c r="AX380" s="13" t="s">
        <v>76</v>
      </c>
      <c r="AY380" s="244" t="s">
        <v>118</v>
      </c>
    </row>
    <row r="381" s="14" customFormat="1">
      <c r="A381" s="14"/>
      <c r="B381" s="245"/>
      <c r="C381" s="246"/>
      <c r="D381" s="236" t="s">
        <v>126</v>
      </c>
      <c r="E381" s="247" t="s">
        <v>1</v>
      </c>
      <c r="F381" s="248" t="s">
        <v>84</v>
      </c>
      <c r="G381" s="246"/>
      <c r="H381" s="249">
        <v>1</v>
      </c>
      <c r="I381" s="250"/>
      <c r="J381" s="246"/>
      <c r="K381" s="246"/>
      <c r="L381" s="251"/>
      <c r="M381" s="252"/>
      <c r="N381" s="253"/>
      <c r="O381" s="253"/>
      <c r="P381" s="253"/>
      <c r="Q381" s="253"/>
      <c r="R381" s="253"/>
      <c r="S381" s="253"/>
      <c r="T381" s="254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5" t="s">
        <v>126</v>
      </c>
      <c r="AU381" s="255" t="s">
        <v>86</v>
      </c>
      <c r="AV381" s="14" t="s">
        <v>86</v>
      </c>
      <c r="AW381" s="14" t="s">
        <v>32</v>
      </c>
      <c r="AX381" s="14" t="s">
        <v>84</v>
      </c>
      <c r="AY381" s="255" t="s">
        <v>118</v>
      </c>
    </row>
    <row r="382" s="2" customFormat="1" ht="16.5" customHeight="1">
      <c r="A382" s="39"/>
      <c r="B382" s="40"/>
      <c r="C382" s="220" t="s">
        <v>673</v>
      </c>
      <c r="D382" s="220" t="s">
        <v>120</v>
      </c>
      <c r="E382" s="221" t="s">
        <v>674</v>
      </c>
      <c r="F382" s="222" t="s">
        <v>675</v>
      </c>
      <c r="G382" s="223" t="s">
        <v>651</v>
      </c>
      <c r="H382" s="224">
        <v>1</v>
      </c>
      <c r="I382" s="225"/>
      <c r="J382" s="226">
        <f>ROUND(I382*H382,2)</f>
        <v>0</v>
      </c>
      <c r="K382" s="227"/>
      <c r="L382" s="45"/>
      <c r="M382" s="228" t="s">
        <v>1</v>
      </c>
      <c r="N382" s="229" t="s">
        <v>41</v>
      </c>
      <c r="O382" s="92"/>
      <c r="P382" s="230">
        <f>O382*H382</f>
        <v>0</v>
      </c>
      <c r="Q382" s="230">
        <v>0</v>
      </c>
      <c r="R382" s="230">
        <f>Q382*H382</f>
        <v>0</v>
      </c>
      <c r="S382" s="230">
        <v>0</v>
      </c>
      <c r="T382" s="231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2" t="s">
        <v>645</v>
      </c>
      <c r="AT382" s="232" t="s">
        <v>120</v>
      </c>
      <c r="AU382" s="232" t="s">
        <v>86</v>
      </c>
      <c r="AY382" s="18" t="s">
        <v>118</v>
      </c>
      <c r="BE382" s="233">
        <f>IF(N382="základní",J382,0)</f>
        <v>0</v>
      </c>
      <c r="BF382" s="233">
        <f>IF(N382="snížená",J382,0)</f>
        <v>0</v>
      </c>
      <c r="BG382" s="233">
        <f>IF(N382="zákl. přenesená",J382,0)</f>
        <v>0</v>
      </c>
      <c r="BH382" s="233">
        <f>IF(N382="sníž. přenesená",J382,0)</f>
        <v>0</v>
      </c>
      <c r="BI382" s="233">
        <f>IF(N382="nulová",J382,0)</f>
        <v>0</v>
      </c>
      <c r="BJ382" s="18" t="s">
        <v>84</v>
      </c>
      <c r="BK382" s="233">
        <f>ROUND(I382*H382,2)</f>
        <v>0</v>
      </c>
      <c r="BL382" s="18" t="s">
        <v>645</v>
      </c>
      <c r="BM382" s="232" t="s">
        <v>676</v>
      </c>
    </row>
    <row r="383" s="13" customFormat="1">
      <c r="A383" s="13"/>
      <c r="B383" s="234"/>
      <c r="C383" s="235"/>
      <c r="D383" s="236" t="s">
        <v>126</v>
      </c>
      <c r="E383" s="237" t="s">
        <v>1</v>
      </c>
      <c r="F383" s="238" t="s">
        <v>677</v>
      </c>
      <c r="G383" s="235"/>
      <c r="H383" s="237" t="s">
        <v>1</v>
      </c>
      <c r="I383" s="239"/>
      <c r="J383" s="235"/>
      <c r="K383" s="235"/>
      <c r="L383" s="240"/>
      <c r="M383" s="241"/>
      <c r="N383" s="242"/>
      <c r="O383" s="242"/>
      <c r="P383" s="242"/>
      <c r="Q383" s="242"/>
      <c r="R383" s="242"/>
      <c r="S383" s="242"/>
      <c r="T383" s="243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4" t="s">
        <v>126</v>
      </c>
      <c r="AU383" s="244" t="s">
        <v>86</v>
      </c>
      <c r="AV383" s="13" t="s">
        <v>84</v>
      </c>
      <c r="AW383" s="13" t="s">
        <v>32</v>
      </c>
      <c r="AX383" s="13" t="s">
        <v>76</v>
      </c>
      <c r="AY383" s="244" t="s">
        <v>118</v>
      </c>
    </row>
    <row r="384" s="14" customFormat="1">
      <c r="A384" s="14"/>
      <c r="B384" s="245"/>
      <c r="C384" s="246"/>
      <c r="D384" s="236" t="s">
        <v>126</v>
      </c>
      <c r="E384" s="247" t="s">
        <v>1</v>
      </c>
      <c r="F384" s="248" t="s">
        <v>84</v>
      </c>
      <c r="G384" s="246"/>
      <c r="H384" s="249">
        <v>1</v>
      </c>
      <c r="I384" s="250"/>
      <c r="J384" s="246"/>
      <c r="K384" s="246"/>
      <c r="L384" s="251"/>
      <c r="M384" s="252"/>
      <c r="N384" s="253"/>
      <c r="O384" s="253"/>
      <c r="P384" s="253"/>
      <c r="Q384" s="253"/>
      <c r="R384" s="253"/>
      <c r="S384" s="253"/>
      <c r="T384" s="254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5" t="s">
        <v>126</v>
      </c>
      <c r="AU384" s="255" t="s">
        <v>86</v>
      </c>
      <c r="AV384" s="14" t="s">
        <v>86</v>
      </c>
      <c r="AW384" s="14" t="s">
        <v>32</v>
      </c>
      <c r="AX384" s="14" t="s">
        <v>84</v>
      </c>
      <c r="AY384" s="255" t="s">
        <v>118</v>
      </c>
    </row>
    <row r="385" s="12" customFormat="1" ht="22.8" customHeight="1">
      <c r="A385" s="12"/>
      <c r="B385" s="204"/>
      <c r="C385" s="205"/>
      <c r="D385" s="206" t="s">
        <v>75</v>
      </c>
      <c r="E385" s="218" t="s">
        <v>678</v>
      </c>
      <c r="F385" s="218" t="s">
        <v>679</v>
      </c>
      <c r="G385" s="205"/>
      <c r="H385" s="205"/>
      <c r="I385" s="208"/>
      <c r="J385" s="219">
        <f>BK385</f>
        <v>0</v>
      </c>
      <c r="K385" s="205"/>
      <c r="L385" s="210"/>
      <c r="M385" s="211"/>
      <c r="N385" s="212"/>
      <c r="O385" s="212"/>
      <c r="P385" s="213">
        <f>SUM(P386:P390)</f>
        <v>0</v>
      </c>
      <c r="Q385" s="212"/>
      <c r="R385" s="213">
        <f>SUM(R386:R390)</f>
        <v>0</v>
      </c>
      <c r="S385" s="212"/>
      <c r="T385" s="214">
        <f>SUM(T386:T390)</f>
        <v>0</v>
      </c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R385" s="215" t="s">
        <v>151</v>
      </c>
      <c r="AT385" s="216" t="s">
        <v>75</v>
      </c>
      <c r="AU385" s="216" t="s">
        <v>84</v>
      </c>
      <c r="AY385" s="215" t="s">
        <v>118</v>
      </c>
      <c r="BK385" s="217">
        <f>SUM(BK386:BK390)</f>
        <v>0</v>
      </c>
    </row>
    <row r="386" s="2" customFormat="1" ht="16.5" customHeight="1">
      <c r="A386" s="39"/>
      <c r="B386" s="40"/>
      <c r="C386" s="220" t="s">
        <v>680</v>
      </c>
      <c r="D386" s="220" t="s">
        <v>120</v>
      </c>
      <c r="E386" s="221" t="s">
        <v>681</v>
      </c>
      <c r="F386" s="222" t="s">
        <v>682</v>
      </c>
      <c r="G386" s="223" t="s">
        <v>683</v>
      </c>
      <c r="H386" s="224">
        <v>1</v>
      </c>
      <c r="I386" s="225"/>
      <c r="J386" s="226">
        <f>ROUND(I386*H386,2)</f>
        <v>0</v>
      </c>
      <c r="K386" s="227"/>
      <c r="L386" s="45"/>
      <c r="M386" s="228" t="s">
        <v>1</v>
      </c>
      <c r="N386" s="229" t="s">
        <v>41</v>
      </c>
      <c r="O386" s="92"/>
      <c r="P386" s="230">
        <f>O386*H386</f>
        <v>0</v>
      </c>
      <c r="Q386" s="230">
        <v>0</v>
      </c>
      <c r="R386" s="230">
        <f>Q386*H386</f>
        <v>0</v>
      </c>
      <c r="S386" s="230">
        <v>0</v>
      </c>
      <c r="T386" s="231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32" t="s">
        <v>645</v>
      </c>
      <c r="AT386" s="232" t="s">
        <v>120</v>
      </c>
      <c r="AU386" s="232" t="s">
        <v>86</v>
      </c>
      <c r="AY386" s="18" t="s">
        <v>118</v>
      </c>
      <c r="BE386" s="233">
        <f>IF(N386="základní",J386,0)</f>
        <v>0</v>
      </c>
      <c r="BF386" s="233">
        <f>IF(N386="snížená",J386,0)</f>
        <v>0</v>
      </c>
      <c r="BG386" s="233">
        <f>IF(N386="zákl. přenesená",J386,0)</f>
        <v>0</v>
      </c>
      <c r="BH386" s="233">
        <f>IF(N386="sníž. přenesená",J386,0)</f>
        <v>0</v>
      </c>
      <c r="BI386" s="233">
        <f>IF(N386="nulová",J386,0)</f>
        <v>0</v>
      </c>
      <c r="BJ386" s="18" t="s">
        <v>84</v>
      </c>
      <c r="BK386" s="233">
        <f>ROUND(I386*H386,2)</f>
        <v>0</v>
      </c>
      <c r="BL386" s="18" t="s">
        <v>645</v>
      </c>
      <c r="BM386" s="232" t="s">
        <v>684</v>
      </c>
    </row>
    <row r="387" s="13" customFormat="1">
      <c r="A387" s="13"/>
      <c r="B387" s="234"/>
      <c r="C387" s="235"/>
      <c r="D387" s="236" t="s">
        <v>126</v>
      </c>
      <c r="E387" s="237" t="s">
        <v>1</v>
      </c>
      <c r="F387" s="238" t="s">
        <v>685</v>
      </c>
      <c r="G387" s="235"/>
      <c r="H387" s="237" t="s">
        <v>1</v>
      </c>
      <c r="I387" s="239"/>
      <c r="J387" s="235"/>
      <c r="K387" s="235"/>
      <c r="L387" s="240"/>
      <c r="M387" s="241"/>
      <c r="N387" s="242"/>
      <c r="O387" s="242"/>
      <c r="P387" s="242"/>
      <c r="Q387" s="242"/>
      <c r="R387" s="242"/>
      <c r="S387" s="242"/>
      <c r="T387" s="24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4" t="s">
        <v>126</v>
      </c>
      <c r="AU387" s="244" t="s">
        <v>86</v>
      </c>
      <c r="AV387" s="13" t="s">
        <v>84</v>
      </c>
      <c r="AW387" s="13" t="s">
        <v>32</v>
      </c>
      <c r="AX387" s="13" t="s">
        <v>76</v>
      </c>
      <c r="AY387" s="244" t="s">
        <v>118</v>
      </c>
    </row>
    <row r="388" s="13" customFormat="1">
      <c r="A388" s="13"/>
      <c r="B388" s="234"/>
      <c r="C388" s="235"/>
      <c r="D388" s="236" t="s">
        <v>126</v>
      </c>
      <c r="E388" s="237" t="s">
        <v>1</v>
      </c>
      <c r="F388" s="238" t="s">
        <v>686</v>
      </c>
      <c r="G388" s="235"/>
      <c r="H388" s="237" t="s">
        <v>1</v>
      </c>
      <c r="I388" s="239"/>
      <c r="J388" s="235"/>
      <c r="K388" s="235"/>
      <c r="L388" s="240"/>
      <c r="M388" s="241"/>
      <c r="N388" s="242"/>
      <c r="O388" s="242"/>
      <c r="P388" s="242"/>
      <c r="Q388" s="242"/>
      <c r="R388" s="242"/>
      <c r="S388" s="242"/>
      <c r="T388" s="24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4" t="s">
        <v>126</v>
      </c>
      <c r="AU388" s="244" t="s">
        <v>86</v>
      </c>
      <c r="AV388" s="13" t="s">
        <v>84</v>
      </c>
      <c r="AW388" s="13" t="s">
        <v>32</v>
      </c>
      <c r="AX388" s="13" t="s">
        <v>76</v>
      </c>
      <c r="AY388" s="244" t="s">
        <v>118</v>
      </c>
    </row>
    <row r="389" s="13" customFormat="1">
      <c r="A389" s="13"/>
      <c r="B389" s="234"/>
      <c r="C389" s="235"/>
      <c r="D389" s="236" t="s">
        <v>126</v>
      </c>
      <c r="E389" s="237" t="s">
        <v>1</v>
      </c>
      <c r="F389" s="238" t="s">
        <v>687</v>
      </c>
      <c r="G389" s="235"/>
      <c r="H389" s="237" t="s">
        <v>1</v>
      </c>
      <c r="I389" s="239"/>
      <c r="J389" s="235"/>
      <c r="K389" s="235"/>
      <c r="L389" s="240"/>
      <c r="M389" s="241"/>
      <c r="N389" s="242"/>
      <c r="O389" s="242"/>
      <c r="P389" s="242"/>
      <c r="Q389" s="242"/>
      <c r="R389" s="242"/>
      <c r="S389" s="242"/>
      <c r="T389" s="24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4" t="s">
        <v>126</v>
      </c>
      <c r="AU389" s="244" t="s">
        <v>86</v>
      </c>
      <c r="AV389" s="13" t="s">
        <v>84</v>
      </c>
      <c r="AW389" s="13" t="s">
        <v>32</v>
      </c>
      <c r="AX389" s="13" t="s">
        <v>76</v>
      </c>
      <c r="AY389" s="244" t="s">
        <v>118</v>
      </c>
    </row>
    <row r="390" s="14" customFormat="1">
      <c r="A390" s="14"/>
      <c r="B390" s="245"/>
      <c r="C390" s="246"/>
      <c r="D390" s="236" t="s">
        <v>126</v>
      </c>
      <c r="E390" s="247" t="s">
        <v>1</v>
      </c>
      <c r="F390" s="248" t="s">
        <v>84</v>
      </c>
      <c r="G390" s="246"/>
      <c r="H390" s="249">
        <v>1</v>
      </c>
      <c r="I390" s="250"/>
      <c r="J390" s="246"/>
      <c r="K390" s="246"/>
      <c r="L390" s="251"/>
      <c r="M390" s="252"/>
      <c r="N390" s="253"/>
      <c r="O390" s="253"/>
      <c r="P390" s="253"/>
      <c r="Q390" s="253"/>
      <c r="R390" s="253"/>
      <c r="S390" s="253"/>
      <c r="T390" s="254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5" t="s">
        <v>126</v>
      </c>
      <c r="AU390" s="255" t="s">
        <v>86</v>
      </c>
      <c r="AV390" s="14" t="s">
        <v>86</v>
      </c>
      <c r="AW390" s="14" t="s">
        <v>32</v>
      </c>
      <c r="AX390" s="14" t="s">
        <v>84</v>
      </c>
      <c r="AY390" s="255" t="s">
        <v>118</v>
      </c>
    </row>
    <row r="391" s="12" customFormat="1" ht="22.8" customHeight="1">
      <c r="A391" s="12"/>
      <c r="B391" s="204"/>
      <c r="C391" s="205"/>
      <c r="D391" s="206" t="s">
        <v>75</v>
      </c>
      <c r="E391" s="218" t="s">
        <v>688</v>
      </c>
      <c r="F391" s="218" t="s">
        <v>689</v>
      </c>
      <c r="G391" s="205"/>
      <c r="H391" s="205"/>
      <c r="I391" s="208"/>
      <c r="J391" s="219">
        <f>BK391</f>
        <v>0</v>
      </c>
      <c r="K391" s="205"/>
      <c r="L391" s="210"/>
      <c r="M391" s="211"/>
      <c r="N391" s="212"/>
      <c r="O391" s="212"/>
      <c r="P391" s="213">
        <f>SUM(P392:P395)</f>
        <v>0</v>
      </c>
      <c r="Q391" s="212"/>
      <c r="R391" s="213">
        <f>SUM(R392:R395)</f>
        <v>0</v>
      </c>
      <c r="S391" s="212"/>
      <c r="T391" s="214">
        <f>SUM(T392:T395)</f>
        <v>0</v>
      </c>
      <c r="U391" s="12"/>
      <c r="V391" s="12"/>
      <c r="W391" s="12"/>
      <c r="X391" s="12"/>
      <c r="Y391" s="12"/>
      <c r="Z391" s="12"/>
      <c r="AA391" s="12"/>
      <c r="AB391" s="12"/>
      <c r="AC391" s="12"/>
      <c r="AD391" s="12"/>
      <c r="AE391" s="12"/>
      <c r="AR391" s="215" t="s">
        <v>151</v>
      </c>
      <c r="AT391" s="216" t="s">
        <v>75</v>
      </c>
      <c r="AU391" s="216" t="s">
        <v>84</v>
      </c>
      <c r="AY391" s="215" t="s">
        <v>118</v>
      </c>
      <c r="BK391" s="217">
        <f>SUM(BK392:BK395)</f>
        <v>0</v>
      </c>
    </row>
    <row r="392" s="2" customFormat="1" ht="16.5" customHeight="1">
      <c r="A392" s="39"/>
      <c r="B392" s="40"/>
      <c r="C392" s="220" t="s">
        <v>690</v>
      </c>
      <c r="D392" s="220" t="s">
        <v>120</v>
      </c>
      <c r="E392" s="221" t="s">
        <v>691</v>
      </c>
      <c r="F392" s="222" t="s">
        <v>692</v>
      </c>
      <c r="G392" s="223" t="s">
        <v>693</v>
      </c>
      <c r="H392" s="224">
        <v>1</v>
      </c>
      <c r="I392" s="225"/>
      <c r="J392" s="226">
        <f>ROUND(I392*H392,2)</f>
        <v>0</v>
      </c>
      <c r="K392" s="227"/>
      <c r="L392" s="45"/>
      <c r="M392" s="228" t="s">
        <v>1</v>
      </c>
      <c r="N392" s="229" t="s">
        <v>41</v>
      </c>
      <c r="O392" s="92"/>
      <c r="P392" s="230">
        <f>O392*H392</f>
        <v>0</v>
      </c>
      <c r="Q392" s="230">
        <v>0</v>
      </c>
      <c r="R392" s="230">
        <f>Q392*H392</f>
        <v>0</v>
      </c>
      <c r="S392" s="230">
        <v>0</v>
      </c>
      <c r="T392" s="231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32" t="s">
        <v>645</v>
      </c>
      <c r="AT392" s="232" t="s">
        <v>120</v>
      </c>
      <c r="AU392" s="232" t="s">
        <v>86</v>
      </c>
      <c r="AY392" s="18" t="s">
        <v>118</v>
      </c>
      <c r="BE392" s="233">
        <f>IF(N392="základní",J392,0)</f>
        <v>0</v>
      </c>
      <c r="BF392" s="233">
        <f>IF(N392="snížená",J392,0)</f>
        <v>0</v>
      </c>
      <c r="BG392" s="233">
        <f>IF(N392="zákl. přenesená",J392,0)</f>
        <v>0</v>
      </c>
      <c r="BH392" s="233">
        <f>IF(N392="sníž. přenesená",J392,0)</f>
        <v>0</v>
      </c>
      <c r="BI392" s="233">
        <f>IF(N392="nulová",J392,0)</f>
        <v>0</v>
      </c>
      <c r="BJ392" s="18" t="s">
        <v>84</v>
      </c>
      <c r="BK392" s="233">
        <f>ROUND(I392*H392,2)</f>
        <v>0</v>
      </c>
      <c r="BL392" s="18" t="s">
        <v>645</v>
      </c>
      <c r="BM392" s="232" t="s">
        <v>694</v>
      </c>
    </row>
    <row r="393" s="13" customFormat="1">
      <c r="A393" s="13"/>
      <c r="B393" s="234"/>
      <c r="C393" s="235"/>
      <c r="D393" s="236" t="s">
        <v>126</v>
      </c>
      <c r="E393" s="237" t="s">
        <v>1</v>
      </c>
      <c r="F393" s="238" t="s">
        <v>695</v>
      </c>
      <c r="G393" s="235"/>
      <c r="H393" s="237" t="s">
        <v>1</v>
      </c>
      <c r="I393" s="239"/>
      <c r="J393" s="235"/>
      <c r="K393" s="235"/>
      <c r="L393" s="240"/>
      <c r="M393" s="241"/>
      <c r="N393" s="242"/>
      <c r="O393" s="242"/>
      <c r="P393" s="242"/>
      <c r="Q393" s="242"/>
      <c r="R393" s="242"/>
      <c r="S393" s="242"/>
      <c r="T393" s="24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4" t="s">
        <v>126</v>
      </c>
      <c r="AU393" s="244" t="s">
        <v>86</v>
      </c>
      <c r="AV393" s="13" t="s">
        <v>84</v>
      </c>
      <c r="AW393" s="13" t="s">
        <v>32</v>
      </c>
      <c r="AX393" s="13" t="s">
        <v>76</v>
      </c>
      <c r="AY393" s="244" t="s">
        <v>118</v>
      </c>
    </row>
    <row r="394" s="13" customFormat="1">
      <c r="A394" s="13"/>
      <c r="B394" s="234"/>
      <c r="C394" s="235"/>
      <c r="D394" s="236" t="s">
        <v>126</v>
      </c>
      <c r="E394" s="237" t="s">
        <v>1</v>
      </c>
      <c r="F394" s="238" t="s">
        <v>696</v>
      </c>
      <c r="G394" s="235"/>
      <c r="H394" s="237" t="s">
        <v>1</v>
      </c>
      <c r="I394" s="239"/>
      <c r="J394" s="235"/>
      <c r="K394" s="235"/>
      <c r="L394" s="240"/>
      <c r="M394" s="241"/>
      <c r="N394" s="242"/>
      <c r="O394" s="242"/>
      <c r="P394" s="242"/>
      <c r="Q394" s="242"/>
      <c r="R394" s="242"/>
      <c r="S394" s="242"/>
      <c r="T394" s="24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44" t="s">
        <v>126</v>
      </c>
      <c r="AU394" s="244" t="s">
        <v>86</v>
      </c>
      <c r="AV394" s="13" t="s">
        <v>84</v>
      </c>
      <c r="AW394" s="13" t="s">
        <v>32</v>
      </c>
      <c r="AX394" s="13" t="s">
        <v>76</v>
      </c>
      <c r="AY394" s="244" t="s">
        <v>118</v>
      </c>
    </row>
    <row r="395" s="14" customFormat="1">
      <c r="A395" s="14"/>
      <c r="B395" s="245"/>
      <c r="C395" s="246"/>
      <c r="D395" s="236" t="s">
        <v>126</v>
      </c>
      <c r="E395" s="247" t="s">
        <v>1</v>
      </c>
      <c r="F395" s="248" t="s">
        <v>84</v>
      </c>
      <c r="G395" s="246"/>
      <c r="H395" s="249">
        <v>1</v>
      </c>
      <c r="I395" s="250"/>
      <c r="J395" s="246"/>
      <c r="K395" s="246"/>
      <c r="L395" s="251"/>
      <c r="M395" s="289"/>
      <c r="N395" s="290"/>
      <c r="O395" s="290"/>
      <c r="P395" s="290"/>
      <c r="Q395" s="290"/>
      <c r="R395" s="290"/>
      <c r="S395" s="290"/>
      <c r="T395" s="291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5" t="s">
        <v>126</v>
      </c>
      <c r="AU395" s="255" t="s">
        <v>86</v>
      </c>
      <c r="AV395" s="14" t="s">
        <v>86</v>
      </c>
      <c r="AW395" s="14" t="s">
        <v>32</v>
      </c>
      <c r="AX395" s="14" t="s">
        <v>84</v>
      </c>
      <c r="AY395" s="255" t="s">
        <v>118</v>
      </c>
    </row>
    <row r="396" s="2" customFormat="1" ht="6.96" customHeight="1">
      <c r="A396" s="39"/>
      <c r="B396" s="67"/>
      <c r="C396" s="68"/>
      <c r="D396" s="68"/>
      <c r="E396" s="68"/>
      <c r="F396" s="68"/>
      <c r="G396" s="68"/>
      <c r="H396" s="68"/>
      <c r="I396" s="68"/>
      <c r="J396" s="68"/>
      <c r="K396" s="68"/>
      <c r="L396" s="45"/>
      <c r="M396" s="39"/>
      <c r="O396" s="39"/>
      <c r="P396" s="39"/>
      <c r="Q396" s="39"/>
      <c r="R396" s="39"/>
      <c r="S396" s="39"/>
      <c r="T396" s="39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</row>
  </sheetData>
  <sheetProtection sheet="1" autoFilter="0" formatColumns="0" formatRows="0" objects="1" scenarios="1" spinCount="100000" saltValue="P4gI7eGuskEmIb2pKrUrrd1WK4wNsY4tJcjvS9K21hL+4YyrMXI5iBMmWeqZIR1djIErKb/giO/40VOlbBuXoQ==" hashValue="DltzJQ0icvwWNqVMaHSW3If3Vd7Vy768QNJjFL2SsFtFjSkA35ZtLqePh5+2L4NqYEOGExX1S8JSsSUqGY9JAg==" algorithmName="SHA-512" password="CA9C"/>
  <autoFilter ref="C131:K395"/>
  <mergeCells count="9">
    <mergeCell ref="E7:H7"/>
    <mergeCell ref="E9:H9"/>
    <mergeCell ref="E18:H18"/>
    <mergeCell ref="E27:H27"/>
    <mergeCell ref="E85:H85"/>
    <mergeCell ref="E87:H87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DESKTOP-GTLMSBH\Admin</dc:creator>
  <cp:lastModifiedBy>DESKTOP-GTLMSBH\Admin</cp:lastModifiedBy>
  <dcterms:created xsi:type="dcterms:W3CDTF">2024-07-08T18:50:14Z</dcterms:created>
  <dcterms:modified xsi:type="dcterms:W3CDTF">2024-07-08T18:50:19Z</dcterms:modified>
</cp:coreProperties>
</file>